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525" windowWidth="14805" windowHeight="7590"/>
  </bookViews>
  <sheets>
    <sheet name="2.Ребенок должен жить в семье" sheetId="6" r:id="rId1"/>
    <sheet name="3.ГО и ЧС" sheetId="7" r:id="rId2"/>
    <sheet name="4.Культура" sheetId="8" r:id="rId3"/>
    <sheet name="5.Управ. муниц.соб. и зем.рес" sheetId="22" r:id="rId4"/>
    <sheet name="6.Образование" sheetId="26" r:id="rId5"/>
    <sheet name="7.Соц.поддержка граждан" sheetId="25" r:id="rId6"/>
    <sheet name="8.Эффект.муниц.управление" sheetId="24" r:id="rId7"/>
    <sheet name="9.градостроит.деят." sheetId="28" r:id="rId8"/>
    <sheet name="10.Управление муниц.финансами" sheetId="23" r:id="rId9"/>
    <sheet name="11.Физкультура" sheetId="18" r:id="rId10"/>
    <sheet name="12.Обеспеч.закон. и правопоряд" sheetId="21" r:id="rId11"/>
    <sheet name="14.Предпринимательство" sheetId="20" r:id="rId12"/>
    <sheet name="15.Энергосбережение" sheetId="19" r:id="rId13"/>
    <sheet name="16.Кадровая политика здравоохр" sheetId="9" r:id="rId14"/>
    <sheet name="17.Дорожно-транспортный" sheetId="17" r:id="rId15"/>
    <sheet name="18.Газификация" sheetId="16" r:id="rId16"/>
    <sheet name="20.Устойч. развитие сел.терр." sheetId="14" r:id="rId17"/>
    <sheet name="21.Охрана окр.среды" sheetId="13" r:id="rId18"/>
    <sheet name="22.Молодые семьи" sheetId="12" r:id="rId19"/>
    <sheet name="26.Информатизация" sheetId="15" r:id="rId20"/>
    <sheet name="28.Жилье детям сиротам" sheetId="27" r:id="rId21"/>
  </sheets>
  <definedNames>
    <definedName name="_xlnm.Print_Area" localSheetId="8">'10.Управление муниц.финансами'!$A$1:$C$62</definedName>
    <definedName name="_xlnm.Print_Area" localSheetId="9">'11.Физкультура'!$A$1:$C$53</definedName>
    <definedName name="_xlnm.Print_Area" localSheetId="10">'12.Обеспеч.закон. и правопоряд'!$A$1:$C$34</definedName>
    <definedName name="_xlnm.Print_Area" localSheetId="11">'14.Предпринимательство'!$A$1:$C$35</definedName>
    <definedName name="_xlnm.Print_Area" localSheetId="12">'15.Энергосбережение'!$A$1:$C$39</definedName>
    <definedName name="_xlnm.Print_Area" localSheetId="13">'16.Кадровая политика здравоохр'!$A$1:$C$39</definedName>
    <definedName name="_xlnm.Print_Area" localSheetId="14">'17.Дорожно-транспортный'!$A$1:$C$50</definedName>
    <definedName name="_xlnm.Print_Area" localSheetId="15">'18.Газификация'!$A$1:$C$62</definedName>
    <definedName name="_xlnm.Print_Area" localSheetId="0">'2.Ребенок должен жить в семье'!$A$1:$C$54</definedName>
    <definedName name="_xlnm.Print_Area" localSheetId="16">'20.Устойч. развитие сел.терр.'!$A$1:$C$78</definedName>
    <definedName name="_xlnm.Print_Area" localSheetId="17">'21.Охрана окр.среды'!$A$1:$C$39</definedName>
    <definedName name="_xlnm.Print_Area" localSheetId="18">'22.Молодые семьи'!$A$1:$C$74</definedName>
    <definedName name="_xlnm.Print_Area" localSheetId="19">'26.Информатизация'!$A$1:$C$37</definedName>
    <definedName name="_xlnm.Print_Area" localSheetId="20">'28.Жилье детям сиротам'!$A$1:$C$47</definedName>
    <definedName name="_xlnm.Print_Area" localSheetId="1">'3.ГО и ЧС'!$A$1:$C$51</definedName>
    <definedName name="_xlnm.Print_Area" localSheetId="2">'4.Культура'!$A$1:$C$65</definedName>
    <definedName name="_xlnm.Print_Area" localSheetId="3">'5.Управ. муниц.соб. и зем.рес'!$A$1:$C$38</definedName>
    <definedName name="_xlnm.Print_Area" localSheetId="4">'6.Образование'!$A$1:$C$63</definedName>
    <definedName name="_xlnm.Print_Area" localSheetId="5">'7.Соц.поддержка граждан'!$A$1:$C$35</definedName>
    <definedName name="_xlnm.Print_Area" localSheetId="6">'8.Эффект.муниц.управление'!$A$1:$C$60</definedName>
    <definedName name="_xlnm.Print_Area" localSheetId="7">'9.градостроит.деят.'!$A$1:$C$41</definedName>
  </definedNames>
  <calcPr calcId="145621"/>
</workbook>
</file>

<file path=xl/calcChain.xml><?xml version="1.0" encoding="utf-8"?>
<calcChain xmlns="http://schemas.openxmlformats.org/spreadsheetml/2006/main">
  <c r="D25" i="6" l="1"/>
  <c r="D22" i="15" l="1"/>
  <c r="D23" i="15"/>
  <c r="D24" i="15"/>
  <c r="D21" i="15"/>
  <c r="D23" i="12"/>
  <c r="D24" i="12"/>
  <c r="D25" i="12"/>
  <c r="D22" i="12"/>
  <c r="D23" i="13"/>
  <c r="D24" i="13"/>
  <c r="D25" i="13"/>
  <c r="D22" i="13"/>
  <c r="D26" i="14"/>
  <c r="D24" i="14"/>
  <c r="D25" i="14"/>
  <c r="D23" i="14"/>
  <c r="D22" i="16"/>
  <c r="D23" i="16"/>
  <c r="D24" i="16"/>
  <c r="D21" i="16"/>
  <c r="D23" i="17"/>
  <c r="D24" i="17"/>
  <c r="D25" i="17"/>
  <c r="D22" i="17"/>
  <c r="D23" i="9"/>
  <c r="D24" i="9"/>
  <c r="D25" i="9"/>
  <c r="D22" i="9"/>
  <c r="D23" i="19"/>
  <c r="D24" i="19"/>
  <c r="D25" i="19"/>
  <c r="D22" i="19"/>
  <c r="D21" i="20"/>
  <c r="D22" i="20"/>
  <c r="D23" i="20"/>
  <c r="D20" i="20"/>
  <c r="D20" i="21"/>
  <c r="D21" i="21"/>
  <c r="D22" i="21"/>
  <c r="D19" i="21"/>
  <c r="D24" i="18"/>
  <c r="D25" i="18"/>
  <c r="D26" i="18"/>
  <c r="D23" i="18"/>
  <c r="D23" i="23"/>
  <c r="D24" i="23"/>
  <c r="D25" i="23"/>
  <c r="D22" i="23"/>
  <c r="D20" i="28"/>
  <c r="D21" i="28"/>
  <c r="D22" i="28"/>
  <c r="D19" i="28"/>
  <c r="D21" i="24"/>
  <c r="D22" i="24"/>
  <c r="D23" i="24"/>
  <c r="D20" i="24"/>
  <c r="D22" i="25"/>
  <c r="D23" i="25"/>
  <c r="D21" i="25"/>
  <c r="D24" i="26"/>
  <c r="D25" i="26"/>
  <c r="D23" i="26"/>
  <c r="D24" i="22"/>
  <c r="D27" i="8"/>
  <c r="D27" i="6"/>
  <c r="D28" i="8"/>
  <c r="D59" i="26" l="1"/>
  <c r="D25" i="27" l="1"/>
  <c r="D36" i="27"/>
  <c r="D24" i="27"/>
  <c r="C45" i="27"/>
  <c r="D34" i="27"/>
  <c r="C34" i="27" s="1"/>
  <c r="D26" i="15"/>
  <c r="C35" i="15"/>
  <c r="C23" i="15"/>
  <c r="D26" i="12"/>
  <c r="D38" i="12"/>
  <c r="D50" i="12"/>
  <c r="D62" i="12"/>
  <c r="C72" i="12"/>
  <c r="C60" i="12"/>
  <c r="C48" i="12"/>
  <c r="C36" i="12"/>
  <c r="C24" i="12"/>
  <c r="D27" i="13"/>
  <c r="C37" i="13"/>
  <c r="C24" i="13"/>
  <c r="C26" i="14"/>
  <c r="D40" i="14"/>
  <c r="D53" i="14"/>
  <c r="D65" i="14"/>
  <c r="C65" i="14" s="1"/>
  <c r="C76" i="14"/>
  <c r="C63" i="14"/>
  <c r="C51" i="14"/>
  <c r="C25" i="14"/>
  <c r="D13" i="16"/>
  <c r="D26" i="16"/>
  <c r="D38" i="16"/>
  <c r="D50" i="16"/>
  <c r="C60" i="16"/>
  <c r="D48" i="16"/>
  <c r="C48" i="16" s="1"/>
  <c r="C36" i="16"/>
  <c r="D38" i="17"/>
  <c r="D26" i="17"/>
  <c r="C48" i="17"/>
  <c r="D36" i="17"/>
  <c r="C36" i="17" s="1"/>
  <c r="D27" i="9"/>
  <c r="C37" i="9"/>
  <c r="C24" i="9"/>
  <c r="D27" i="19"/>
  <c r="C37" i="19"/>
  <c r="C24" i="19"/>
  <c r="D25" i="20"/>
  <c r="C33" i="20"/>
  <c r="C22" i="20"/>
  <c r="D24" i="21"/>
  <c r="C32" i="21"/>
  <c r="C21" i="21"/>
  <c r="D28" i="18"/>
  <c r="D40" i="18"/>
  <c r="C51" i="18"/>
  <c r="C38" i="18"/>
  <c r="C25" i="18"/>
  <c r="C26" i="18"/>
  <c r="D26" i="23"/>
  <c r="D38" i="23"/>
  <c r="D50" i="23"/>
  <c r="C60" i="23"/>
  <c r="C48" i="23"/>
  <c r="C36" i="23"/>
  <c r="D31" i="28"/>
  <c r="D23" i="28"/>
  <c r="D32" i="28"/>
  <c r="C39" i="28"/>
  <c r="D30" i="28"/>
  <c r="C30" i="28" s="1"/>
  <c r="C21" i="28"/>
  <c r="D24" i="24"/>
  <c r="D36" i="24"/>
  <c r="D48" i="24"/>
  <c r="D59" i="24"/>
  <c r="D58" i="24"/>
  <c r="C58" i="24" s="1"/>
  <c r="C46" i="24"/>
  <c r="C34" i="24"/>
  <c r="C22" i="24"/>
  <c r="D25" i="25"/>
  <c r="C33" i="25"/>
  <c r="C22" i="25"/>
  <c r="D27" i="26"/>
  <c r="D39" i="26"/>
  <c r="D51" i="26"/>
  <c r="C61" i="26"/>
  <c r="C49" i="26"/>
  <c r="C37" i="26"/>
  <c r="C24" i="26"/>
  <c r="D26" i="22"/>
  <c r="D25" i="22"/>
  <c r="C36" i="22"/>
  <c r="C24" i="22"/>
  <c r="D29" i="8"/>
  <c r="D53" i="8"/>
  <c r="D41" i="8"/>
  <c r="C63" i="8"/>
  <c r="C52" i="8"/>
  <c r="D26" i="8"/>
  <c r="D25" i="8"/>
  <c r="D24" i="8"/>
  <c r="D23" i="8"/>
  <c r="D22" i="8"/>
  <c r="D21" i="8"/>
  <c r="D20" i="8"/>
  <c r="D19" i="8"/>
  <c r="C40" i="8"/>
  <c r="C39" i="8"/>
  <c r="D39" i="7"/>
  <c r="C49" i="7"/>
  <c r="D27" i="7"/>
  <c r="D25" i="7"/>
  <c r="C25" i="7" s="1"/>
  <c r="D26" i="7"/>
  <c r="C26" i="7" s="1"/>
  <c r="D24" i="7"/>
  <c r="C37" i="7"/>
  <c r="C27" i="6"/>
  <c r="D26" i="6"/>
  <c r="D17" i="7"/>
  <c r="C24" i="7"/>
  <c r="D41" i="6"/>
  <c r="C52" i="6"/>
  <c r="D28" i="6"/>
  <c r="C40" i="6"/>
  <c r="C24" i="23" l="1"/>
  <c r="D20" i="27" l="1"/>
  <c r="D21" i="27"/>
  <c r="D19" i="27"/>
  <c r="C44" i="27"/>
  <c r="D33" i="27"/>
  <c r="D14" i="15"/>
  <c r="D20" i="15"/>
  <c r="C34" i="15"/>
  <c r="C22" i="15"/>
  <c r="D21" i="12"/>
  <c r="D14" i="12"/>
  <c r="C23" i="12"/>
  <c r="D20" i="12"/>
  <c r="C71" i="12"/>
  <c r="C59" i="12"/>
  <c r="C47" i="12"/>
  <c r="C35" i="12"/>
  <c r="D21" i="13"/>
  <c r="C23" i="13"/>
  <c r="D20" i="13"/>
  <c r="C36" i="13"/>
  <c r="D22" i="14"/>
  <c r="D14" i="14"/>
  <c r="D21" i="14"/>
  <c r="C75" i="14"/>
  <c r="C62" i="14"/>
  <c r="C50" i="14"/>
  <c r="C52" i="14"/>
  <c r="D20" i="16"/>
  <c r="D19" i="16"/>
  <c r="C59" i="16"/>
  <c r="D47" i="16"/>
  <c r="C35" i="16"/>
  <c r="D17" i="17"/>
  <c r="D18" i="17"/>
  <c r="D19" i="17"/>
  <c r="D20" i="17"/>
  <c r="D21" i="17"/>
  <c r="D16" i="17"/>
  <c r="C47" i="17"/>
  <c r="D35" i="17"/>
  <c r="D21" i="9"/>
  <c r="C23" i="9"/>
  <c r="D20" i="9"/>
  <c r="C36" i="9"/>
  <c r="D21" i="19"/>
  <c r="D14" i="19"/>
  <c r="D20" i="19"/>
  <c r="C36" i="19"/>
  <c r="D14" i="20"/>
  <c r="D19" i="20"/>
  <c r="C32" i="20"/>
  <c r="C21" i="20"/>
  <c r="D14" i="21"/>
  <c r="D18" i="21"/>
  <c r="C31" i="21"/>
  <c r="C20" i="21"/>
  <c r="C24" i="18"/>
  <c r="D22" i="18"/>
  <c r="D14" i="18"/>
  <c r="D21" i="18"/>
  <c r="C50" i="18"/>
  <c r="C37" i="18"/>
  <c r="C23" i="23"/>
  <c r="D21" i="23"/>
  <c r="C59" i="23"/>
  <c r="C47" i="23"/>
  <c r="C35" i="23"/>
  <c r="D14" i="28"/>
  <c r="D18" i="28"/>
  <c r="C38" i="28"/>
  <c r="D29" i="28"/>
  <c r="C29" i="28" s="1"/>
  <c r="C20" i="28"/>
  <c r="D19" i="24"/>
  <c r="D18" i="24"/>
  <c r="D57" i="24"/>
  <c r="C57" i="24" s="1"/>
  <c r="C45" i="24"/>
  <c r="C33" i="24"/>
  <c r="C21" i="25"/>
  <c r="D20" i="25"/>
  <c r="C32" i="25"/>
  <c r="D22" i="26"/>
  <c r="D21" i="26"/>
  <c r="C60" i="26"/>
  <c r="C48" i="26"/>
  <c r="C36" i="26"/>
  <c r="D22" i="22"/>
  <c r="D23" i="22"/>
  <c r="C23" i="22" s="1"/>
  <c r="C25" i="22"/>
  <c r="D21" i="22"/>
  <c r="C34" i="22"/>
  <c r="C35" i="22"/>
  <c r="C37" i="22"/>
  <c r="C26" i="8"/>
  <c r="C62" i="8"/>
  <c r="C50" i="8"/>
  <c r="C38" i="8"/>
  <c r="C50" i="7"/>
  <c r="C48" i="7"/>
  <c r="C38" i="7"/>
  <c r="C36" i="7"/>
  <c r="D23" i="7"/>
  <c r="C25" i="6"/>
  <c r="D24" i="6"/>
  <c r="C53" i="6"/>
  <c r="C51" i="6"/>
  <c r="C39" i="6"/>
  <c r="C38" i="6"/>
  <c r="C23" i="26" l="1"/>
  <c r="D14" i="13"/>
  <c r="D14" i="9"/>
  <c r="C23" i="19"/>
  <c r="D14" i="23"/>
  <c r="D14" i="25"/>
  <c r="D14" i="26"/>
  <c r="C22" i="22"/>
  <c r="D14" i="22"/>
  <c r="C33" i="27"/>
  <c r="D23" i="27"/>
  <c r="D22" i="27"/>
  <c r="C47" i="16"/>
  <c r="C23" i="16"/>
  <c r="C35" i="17"/>
  <c r="C24" i="17"/>
  <c r="D14" i="17"/>
  <c r="C22" i="16"/>
  <c r="C26" i="6"/>
  <c r="C21" i="27"/>
  <c r="D32" i="27"/>
  <c r="C32" i="27"/>
  <c r="C43" i="27"/>
  <c r="C23" i="27" l="1"/>
  <c r="D14" i="27"/>
  <c r="C22" i="27"/>
  <c r="C21" i="24"/>
  <c r="C21" i="15"/>
  <c r="C33" i="15"/>
  <c r="C22" i="12"/>
  <c r="C34" i="12"/>
  <c r="C46" i="12"/>
  <c r="C58" i="12"/>
  <c r="C70" i="12"/>
  <c r="C22" i="13"/>
  <c r="C35" i="13"/>
  <c r="C23" i="14"/>
  <c r="C36" i="14"/>
  <c r="C24" i="14"/>
  <c r="C49" i="14"/>
  <c r="C61" i="14"/>
  <c r="C74" i="14"/>
  <c r="D34" i="16"/>
  <c r="D46" i="16"/>
  <c r="C46" i="16"/>
  <c r="C58" i="16"/>
  <c r="C22" i="17"/>
  <c r="C46" i="17"/>
  <c r="C22" i="9"/>
  <c r="C35" i="9"/>
  <c r="C35" i="19"/>
  <c r="C22" i="19"/>
  <c r="C20" i="20"/>
  <c r="C31" i="20"/>
  <c r="C19" i="21"/>
  <c r="C30" i="21"/>
  <c r="D20" i="18"/>
  <c r="C49" i="18"/>
  <c r="C36" i="18"/>
  <c r="C23" i="18"/>
  <c r="C22" i="23"/>
  <c r="C34" i="23"/>
  <c r="C46" i="23"/>
  <c r="C58" i="23"/>
  <c r="C19" i="28"/>
  <c r="D28" i="28"/>
  <c r="C28" i="28"/>
  <c r="C37" i="28"/>
  <c r="D56" i="24"/>
  <c r="C32" i="24"/>
  <c r="C44" i="24"/>
  <c r="C20" i="25"/>
  <c r="C31" i="25"/>
  <c r="C22" i="26"/>
  <c r="C35" i="26"/>
  <c r="C47" i="26"/>
  <c r="C59" i="26"/>
  <c r="C25" i="8"/>
  <c r="C37" i="8"/>
  <c r="C49" i="8"/>
  <c r="C61" i="8"/>
  <c r="D21" i="7"/>
  <c r="D22" i="7"/>
  <c r="C23" i="7"/>
  <c r="C35" i="7"/>
  <c r="C47" i="7"/>
  <c r="D23" i="6"/>
  <c r="C64" i="14"/>
  <c r="C60" i="14"/>
  <c r="C59" i="14"/>
  <c r="C58" i="14"/>
  <c r="C57" i="14"/>
  <c r="C56" i="14"/>
  <c r="C55" i="14"/>
  <c r="C53" i="14"/>
  <c r="C37" i="16"/>
  <c r="C33" i="16"/>
  <c r="C32" i="16"/>
  <c r="C31" i="16"/>
  <c r="C30" i="16"/>
  <c r="C29" i="16"/>
  <c r="C28" i="16"/>
  <c r="C26" i="16"/>
  <c r="D49" i="16"/>
  <c r="C49" i="16"/>
  <c r="C45" i="16"/>
  <c r="C44" i="16"/>
  <c r="C43" i="16"/>
  <c r="C42" i="16"/>
  <c r="C41" i="16"/>
  <c r="C40" i="16"/>
  <c r="C21" i="18"/>
  <c r="C39" i="18"/>
  <c r="C35" i="18"/>
  <c r="C34" i="18"/>
  <c r="C33" i="18"/>
  <c r="C32" i="18"/>
  <c r="C31" i="18"/>
  <c r="C30" i="18"/>
  <c r="C28" i="18"/>
  <c r="C34" i="16" l="1"/>
  <c r="C21" i="16"/>
  <c r="C38" i="16"/>
  <c r="C56" i="24"/>
  <c r="D12" i="24"/>
  <c r="C34" i="17"/>
  <c r="C23" i="17"/>
  <c r="C50" i="6"/>
  <c r="C37" i="6"/>
  <c r="C24" i="6"/>
  <c r="C20" i="24" l="1"/>
  <c r="D19" i="18"/>
  <c r="D19" i="22"/>
  <c r="D20" i="22"/>
  <c r="C42" i="27"/>
  <c r="D35" i="27"/>
  <c r="D19" i="15"/>
  <c r="C24" i="15"/>
  <c r="C32" i="15"/>
  <c r="C25" i="12"/>
  <c r="C49" i="12"/>
  <c r="D19" i="12"/>
  <c r="C69" i="12"/>
  <c r="C61" i="12"/>
  <c r="C37" i="12"/>
  <c r="D19" i="13"/>
  <c r="C25" i="13"/>
  <c r="C34" i="13"/>
  <c r="C26" i="22"/>
  <c r="C41" i="8"/>
  <c r="C29" i="8"/>
  <c r="C39" i="7"/>
  <c r="C27" i="7"/>
  <c r="D20" i="14"/>
  <c r="C73" i="14"/>
  <c r="D39" i="14"/>
  <c r="C24" i="16"/>
  <c r="C57" i="16"/>
  <c r="C45" i="17"/>
  <c r="D37" i="17"/>
  <c r="C25" i="9"/>
  <c r="C34" i="9"/>
  <c r="C25" i="19"/>
  <c r="C34" i="19"/>
  <c r="D18" i="20"/>
  <c r="C23" i="20"/>
  <c r="C30" i="20"/>
  <c r="C29" i="21"/>
  <c r="C48" i="18"/>
  <c r="C57" i="23"/>
  <c r="C49" i="23"/>
  <c r="C37" i="23"/>
  <c r="C25" i="23"/>
  <c r="C40" i="28"/>
  <c r="C36" i="28"/>
  <c r="C31" i="28"/>
  <c r="C22" i="28"/>
  <c r="C55" i="24"/>
  <c r="C35" i="24"/>
  <c r="C23" i="25"/>
  <c r="D19" i="25"/>
  <c r="C34" i="25"/>
  <c r="C30" i="25"/>
  <c r="C62" i="26"/>
  <c r="C58" i="26"/>
  <c r="C50" i="26"/>
  <c r="C25" i="26"/>
  <c r="C33" i="22"/>
  <c r="C64" i="8"/>
  <c r="C60" i="8"/>
  <c r="C51" i="8"/>
  <c r="C46" i="7"/>
  <c r="C35" i="27" l="1"/>
  <c r="C37" i="14"/>
  <c r="D27" i="14"/>
  <c r="C37" i="17"/>
  <c r="C53" i="8"/>
  <c r="C28" i="8"/>
  <c r="C59" i="24"/>
  <c r="C24" i="27"/>
  <c r="C39" i="14"/>
  <c r="C25" i="17"/>
  <c r="C22" i="21"/>
  <c r="C27" i="8"/>
  <c r="C47" i="24"/>
  <c r="D43" i="17"/>
  <c r="D56" i="26"/>
  <c r="C38" i="14" l="1"/>
  <c r="D17" i="8"/>
  <c r="C17" i="8" s="1"/>
  <c r="C23" i="24"/>
  <c r="C32" i="28"/>
  <c r="C35" i="28"/>
  <c r="C34" i="28"/>
  <c r="C27" i="28"/>
  <c r="C26" i="28"/>
  <c r="C25" i="28"/>
  <c r="C23" i="28"/>
  <c r="C18" i="28"/>
  <c r="D17" i="28"/>
  <c r="D16" i="28"/>
  <c r="C16" i="28" s="1"/>
  <c r="C17" i="28" l="1"/>
  <c r="C14" i="28"/>
  <c r="D16" i="21"/>
  <c r="D17" i="21"/>
  <c r="D17" i="27" l="1"/>
  <c r="C17" i="27" s="1"/>
  <c r="D18" i="27"/>
  <c r="C19" i="27"/>
  <c r="C20" i="27"/>
  <c r="D16" i="27"/>
  <c r="D17" i="15"/>
  <c r="C17" i="15" s="1"/>
  <c r="D18" i="15"/>
  <c r="C19" i="15"/>
  <c r="C20" i="15"/>
  <c r="D16" i="15"/>
  <c r="C38" i="12"/>
  <c r="D17" i="12"/>
  <c r="C17" i="12" s="1"/>
  <c r="D18" i="12"/>
  <c r="C19" i="12"/>
  <c r="C20" i="12"/>
  <c r="C21" i="12"/>
  <c r="D16" i="12"/>
  <c r="C45" i="12"/>
  <c r="C44" i="12"/>
  <c r="C43" i="12"/>
  <c r="C42" i="12"/>
  <c r="C41" i="12"/>
  <c r="C40" i="12"/>
  <c r="D17" i="13"/>
  <c r="C17" i="13" s="1"/>
  <c r="D18" i="13"/>
  <c r="C19" i="13"/>
  <c r="C20" i="13"/>
  <c r="C21" i="13"/>
  <c r="D26" i="13"/>
  <c r="D16" i="13"/>
  <c r="C16" i="13" s="1"/>
  <c r="D16" i="14"/>
  <c r="C16" i="14" s="1"/>
  <c r="D17" i="14"/>
  <c r="C17" i="14" s="1"/>
  <c r="D18" i="14"/>
  <c r="D19" i="14"/>
  <c r="C19" i="14" s="1"/>
  <c r="C20" i="14"/>
  <c r="C21" i="14"/>
  <c r="C22" i="14"/>
  <c r="C27" i="14"/>
  <c r="C40" i="14"/>
  <c r="C67" i="14"/>
  <c r="C42" i="14"/>
  <c r="C29" i="14"/>
  <c r="D16" i="16"/>
  <c r="D17" i="16"/>
  <c r="C17" i="16" s="1"/>
  <c r="D18" i="16"/>
  <c r="C19" i="16"/>
  <c r="C20" i="16"/>
  <c r="D15" i="16"/>
  <c r="C17" i="17"/>
  <c r="C21" i="17"/>
  <c r="C20" i="17"/>
  <c r="C19" i="17"/>
  <c r="C18" i="17"/>
  <c r="D17" i="9"/>
  <c r="D18" i="9"/>
  <c r="C18" i="9" s="1"/>
  <c r="D19" i="9"/>
  <c r="C19" i="9" s="1"/>
  <c r="C20" i="9"/>
  <c r="D16" i="9"/>
  <c r="C16" i="9" s="1"/>
  <c r="D17" i="19"/>
  <c r="D18" i="19"/>
  <c r="C18" i="19" s="1"/>
  <c r="D19" i="19"/>
  <c r="C19" i="19" s="1"/>
  <c r="C20" i="19"/>
  <c r="C21" i="19"/>
  <c r="D16" i="19"/>
  <c r="C16" i="19" s="1"/>
  <c r="D17" i="20"/>
  <c r="C18" i="20"/>
  <c r="C19" i="20"/>
  <c r="D16" i="20"/>
  <c r="C16" i="20" s="1"/>
  <c r="C17" i="21"/>
  <c r="C18" i="21"/>
  <c r="D15" i="21"/>
  <c r="C15" i="21" s="1"/>
  <c r="C16" i="18"/>
  <c r="C40" i="18"/>
  <c r="C42" i="18"/>
  <c r="D18" i="18"/>
  <c r="C19" i="18"/>
  <c r="C20" i="18"/>
  <c r="D17" i="18"/>
  <c r="C17" i="18" s="1"/>
  <c r="C21" i="23"/>
  <c r="D17" i="23"/>
  <c r="D18" i="23"/>
  <c r="C18" i="23" s="1"/>
  <c r="D19" i="23"/>
  <c r="C19" i="23" s="1"/>
  <c r="D20" i="23"/>
  <c r="D16" i="23"/>
  <c r="C16" i="23" s="1"/>
  <c r="D15" i="24"/>
  <c r="C15" i="24" s="1"/>
  <c r="D16" i="24"/>
  <c r="C16" i="24" s="1"/>
  <c r="D17" i="24"/>
  <c r="C17" i="24" s="1"/>
  <c r="C18" i="24"/>
  <c r="C19" i="24"/>
  <c r="D14" i="24"/>
  <c r="D17" i="25"/>
  <c r="C17" i="25" s="1"/>
  <c r="D18" i="25"/>
  <c r="D16" i="25"/>
  <c r="C16" i="25" s="1"/>
  <c r="C28" i="6"/>
  <c r="C39" i="26"/>
  <c r="D17" i="26"/>
  <c r="C17" i="26" s="1"/>
  <c r="D18" i="26"/>
  <c r="C18" i="26" s="1"/>
  <c r="D19" i="26"/>
  <c r="C19" i="26" s="1"/>
  <c r="D20" i="26"/>
  <c r="C21" i="26"/>
  <c r="D16" i="26"/>
  <c r="C16" i="26" s="1"/>
  <c r="C23" i="8"/>
  <c r="C24" i="8"/>
  <c r="C21" i="8"/>
  <c r="C19" i="8"/>
  <c r="D20" i="7"/>
  <c r="C20" i="7" s="1"/>
  <c r="C21" i="7"/>
  <c r="C22" i="7"/>
  <c r="D19" i="7"/>
  <c r="C19" i="7" s="1"/>
  <c r="D18" i="7"/>
  <c r="C23" i="6"/>
  <c r="D18" i="6"/>
  <c r="D19" i="6"/>
  <c r="D20" i="6"/>
  <c r="C20" i="6" s="1"/>
  <c r="D21" i="6"/>
  <c r="D22" i="6"/>
  <c r="D17" i="6"/>
  <c r="D18" i="22"/>
  <c r="C18" i="22" s="1"/>
  <c r="D17" i="22"/>
  <c r="C17" i="22" s="1"/>
  <c r="D16" i="22"/>
  <c r="C16" i="22" s="1"/>
  <c r="C57" i="8"/>
  <c r="C56" i="8"/>
  <c r="C55" i="8"/>
  <c r="C30" i="6"/>
  <c r="C41" i="6"/>
  <c r="C43" i="6"/>
  <c r="C18" i="6"/>
  <c r="C17" i="23"/>
  <c r="C28" i="23"/>
  <c r="C29" i="23"/>
  <c r="C30" i="23"/>
  <c r="C31" i="23"/>
  <c r="C32" i="23"/>
  <c r="C33" i="23"/>
  <c r="C40" i="23"/>
  <c r="C41" i="23"/>
  <c r="C42" i="23"/>
  <c r="C43" i="23"/>
  <c r="C44" i="23"/>
  <c r="C45" i="23"/>
  <c r="C52" i="23"/>
  <c r="C53" i="23"/>
  <c r="C54" i="23"/>
  <c r="C55" i="23"/>
  <c r="C56" i="23"/>
  <c r="C61" i="23"/>
  <c r="C50" i="23"/>
  <c r="C38" i="23"/>
  <c r="C26" i="23"/>
  <c r="C46" i="27"/>
  <c r="C41" i="27"/>
  <c r="C40" i="27"/>
  <c r="C39" i="27"/>
  <c r="C38" i="27"/>
  <c r="C36" i="27"/>
  <c r="C31" i="27"/>
  <c r="C30" i="27"/>
  <c r="C29" i="27"/>
  <c r="C28" i="27"/>
  <c r="C27" i="27"/>
  <c r="C25" i="27"/>
  <c r="C16" i="27"/>
  <c r="C36" i="15"/>
  <c r="C31" i="15"/>
  <c r="C30" i="15"/>
  <c r="C29" i="15"/>
  <c r="C28" i="15"/>
  <c r="C26" i="15"/>
  <c r="C16" i="15"/>
  <c r="C73" i="12"/>
  <c r="C68" i="12"/>
  <c r="C67" i="12"/>
  <c r="C66" i="12"/>
  <c r="C65" i="12"/>
  <c r="C64" i="12"/>
  <c r="C62" i="12"/>
  <c r="C57" i="12"/>
  <c r="C56" i="12"/>
  <c r="C55" i="12"/>
  <c r="C54" i="12"/>
  <c r="C53" i="12"/>
  <c r="C52" i="12"/>
  <c r="C50" i="12"/>
  <c r="C33" i="12"/>
  <c r="C32" i="12"/>
  <c r="C31" i="12"/>
  <c r="C30" i="12"/>
  <c r="C29" i="12"/>
  <c r="C28" i="12"/>
  <c r="C26" i="12"/>
  <c r="C18" i="12"/>
  <c r="C38" i="13"/>
  <c r="C33" i="13"/>
  <c r="C32" i="13"/>
  <c r="C31" i="13"/>
  <c r="C30" i="13"/>
  <c r="C29" i="13"/>
  <c r="C27" i="13"/>
  <c r="C26" i="13"/>
  <c r="C18" i="13"/>
  <c r="C77" i="14"/>
  <c r="C72" i="14"/>
  <c r="C71" i="14"/>
  <c r="C70" i="14"/>
  <c r="C69" i="14"/>
  <c r="C68" i="14"/>
  <c r="C48" i="14"/>
  <c r="C47" i="14"/>
  <c r="C46" i="14"/>
  <c r="C45" i="14"/>
  <c r="C44" i="14"/>
  <c r="C43" i="14"/>
  <c r="C35" i="14"/>
  <c r="C34" i="14"/>
  <c r="C33" i="14"/>
  <c r="C32" i="14"/>
  <c r="C31" i="14"/>
  <c r="C30" i="14"/>
  <c r="C18" i="14"/>
  <c r="C61" i="16"/>
  <c r="C56" i="16"/>
  <c r="C55" i="16"/>
  <c r="C54" i="16"/>
  <c r="C53" i="16"/>
  <c r="C52" i="16"/>
  <c r="C50" i="16"/>
  <c r="C49" i="17"/>
  <c r="C44" i="17"/>
  <c r="C43" i="17"/>
  <c r="C42" i="17"/>
  <c r="C41" i="17"/>
  <c r="C40" i="17"/>
  <c r="C38" i="17"/>
  <c r="C33" i="17"/>
  <c r="C32" i="17"/>
  <c r="C31" i="17"/>
  <c r="C30" i="17"/>
  <c r="C29" i="17"/>
  <c r="C28" i="17"/>
  <c r="C26" i="17"/>
  <c r="C38" i="9"/>
  <c r="C33" i="9"/>
  <c r="C32" i="9"/>
  <c r="C31" i="9"/>
  <c r="C30" i="9"/>
  <c r="C29" i="9"/>
  <c r="C27" i="9"/>
  <c r="C21" i="9"/>
  <c r="C38" i="19"/>
  <c r="C33" i="19"/>
  <c r="C32" i="19"/>
  <c r="C31" i="19"/>
  <c r="C30" i="19"/>
  <c r="C29" i="19"/>
  <c r="C27" i="19"/>
  <c r="C34" i="20"/>
  <c r="C29" i="20"/>
  <c r="C28" i="20"/>
  <c r="C27" i="20"/>
  <c r="C25" i="20"/>
  <c r="C33" i="21"/>
  <c r="C28" i="21"/>
  <c r="C27" i="21"/>
  <c r="C26" i="21"/>
  <c r="C24" i="21"/>
  <c r="C16" i="21"/>
  <c r="C52" i="18"/>
  <c r="C47" i="18"/>
  <c r="C46" i="18"/>
  <c r="C45" i="18"/>
  <c r="C44" i="18"/>
  <c r="C43" i="18"/>
  <c r="C22" i="18"/>
  <c r="C54" i="24"/>
  <c r="C53" i="24"/>
  <c r="C52" i="24"/>
  <c r="C51" i="24"/>
  <c r="C50" i="24"/>
  <c r="C48" i="24"/>
  <c r="C43" i="24"/>
  <c r="C42" i="24"/>
  <c r="C41" i="24"/>
  <c r="C40" i="24"/>
  <c r="C39" i="24"/>
  <c r="C38" i="24"/>
  <c r="C36" i="24"/>
  <c r="C31" i="24"/>
  <c r="C30" i="24"/>
  <c r="C29" i="24"/>
  <c r="C28" i="24"/>
  <c r="C27" i="24"/>
  <c r="C26" i="24"/>
  <c r="C24" i="24"/>
  <c r="C29" i="25"/>
  <c r="C28" i="25"/>
  <c r="C27" i="25"/>
  <c r="C25" i="25"/>
  <c r="C19" i="25"/>
  <c r="C18" i="25"/>
  <c r="C34" i="26"/>
  <c r="C33" i="26"/>
  <c r="C32" i="26"/>
  <c r="C31" i="26"/>
  <c r="C30" i="26"/>
  <c r="C29" i="26"/>
  <c r="C27" i="26"/>
  <c r="C57" i="26"/>
  <c r="C56" i="26"/>
  <c r="C55" i="26"/>
  <c r="C54" i="26"/>
  <c r="C53" i="26"/>
  <c r="C46" i="26"/>
  <c r="C45" i="26"/>
  <c r="C44" i="26"/>
  <c r="C43" i="26"/>
  <c r="C42" i="26"/>
  <c r="C41" i="26"/>
  <c r="C32" i="22"/>
  <c r="C31" i="22"/>
  <c r="C30" i="22"/>
  <c r="C29" i="22"/>
  <c r="C28" i="22"/>
  <c r="C21" i="22"/>
  <c r="C20" i="22"/>
  <c r="C19" i="22"/>
  <c r="C59" i="8"/>
  <c r="C58" i="8"/>
  <c r="C48" i="8"/>
  <c r="C47" i="8"/>
  <c r="C46" i="8"/>
  <c r="C45" i="8"/>
  <c r="C44" i="8"/>
  <c r="C43" i="8"/>
  <c r="C36" i="8"/>
  <c r="C35" i="8"/>
  <c r="C34" i="8"/>
  <c r="C33" i="8"/>
  <c r="C32" i="8"/>
  <c r="C31" i="8"/>
  <c r="C22" i="8"/>
  <c r="C20" i="8"/>
  <c r="C45" i="7"/>
  <c r="C44" i="7"/>
  <c r="C43" i="7"/>
  <c r="C42" i="7"/>
  <c r="C41" i="7"/>
  <c r="C34" i="7"/>
  <c r="C33" i="7"/>
  <c r="C32" i="7"/>
  <c r="C31" i="7"/>
  <c r="C30" i="7"/>
  <c r="C29" i="7"/>
  <c r="C49" i="6"/>
  <c r="C48" i="6"/>
  <c r="C47" i="6"/>
  <c r="C46" i="6"/>
  <c r="C45" i="6"/>
  <c r="C44" i="6"/>
  <c r="C36" i="6"/>
  <c r="C35" i="6"/>
  <c r="C34" i="6"/>
  <c r="C33" i="6"/>
  <c r="C32" i="6"/>
  <c r="C31" i="6"/>
  <c r="C19" i="6"/>
  <c r="C14" i="9" l="1"/>
  <c r="C18" i="7"/>
  <c r="D15" i="7"/>
  <c r="C15" i="7" s="1"/>
  <c r="D15" i="6"/>
  <c r="C15" i="6" s="1"/>
  <c r="C22" i="6"/>
  <c r="C15" i="16"/>
  <c r="C18" i="16"/>
  <c r="C18" i="27"/>
  <c r="C16" i="12"/>
  <c r="C14" i="12"/>
  <c r="C16" i="17"/>
  <c r="C14" i="17"/>
  <c r="C14" i="24"/>
  <c r="C12" i="24"/>
  <c r="C16" i="16"/>
  <c r="C13" i="16"/>
  <c r="C17" i="9"/>
  <c r="C17" i="19"/>
  <c r="C14" i="19"/>
  <c r="C17" i="20"/>
  <c r="C14" i="20"/>
  <c r="C14" i="25"/>
  <c r="C14" i="22"/>
  <c r="C17" i="7"/>
  <c r="C17" i="6"/>
  <c r="C18" i="15"/>
  <c r="C14" i="15"/>
  <c r="C20" i="23"/>
  <c r="C14" i="23"/>
  <c r="C20" i="26"/>
  <c r="C14" i="26"/>
  <c r="C51" i="26"/>
  <c r="C38" i="26"/>
  <c r="C18" i="18"/>
  <c r="C14" i="27"/>
  <c r="C14" i="13"/>
  <c r="C14" i="14"/>
  <c r="C14" i="21"/>
  <c r="C14" i="18"/>
  <c r="C21" i="6"/>
</calcChain>
</file>

<file path=xl/sharedStrings.xml><?xml version="1.0" encoding="utf-8"?>
<sst xmlns="http://schemas.openxmlformats.org/spreadsheetml/2006/main" count="1362" uniqueCount="205">
  <si>
    <t>ПАСПОРТ</t>
  </si>
  <si>
    <t>муниципальной программы</t>
  </si>
  <si>
    <t>Администратор муниципальной программы</t>
  </si>
  <si>
    <t>Ответственные исполнители муниципальной программы</t>
  </si>
  <si>
    <t>Исполнители основных мероприятий муниципальной программы</t>
  </si>
  <si>
    <t>Наименование подпрограмм муниципальной программы</t>
  </si>
  <si>
    <t>Цель муниципальной программы</t>
  </si>
  <si>
    <t>Целевые показатели реализации муниципальной программы</t>
  </si>
  <si>
    <t>Сроки (этапы) реализации муниципальной программы</t>
  </si>
  <si>
    <t>Объемы ассигнований муниципальной программы (по годам реализации в разрезе источников финансирования)</t>
  </si>
  <si>
    <t>Ожидаемые результаты реализации муниципальной программы</t>
  </si>
  <si>
    <t>Финансовое управление Администрации муниципального образования «Вяземский район» Смоленской области</t>
  </si>
  <si>
    <t>Перевод большей части расходов бюджета района на принципы программно-целевого планирования, контроля и последующей оценки эффективности их использования; повышение обоснованности, эффективности и прозрачности бюджетных расходов; 
качественная организация исполнения бюджета района;
обеспечение объема муниципального долга Смоленской области на экономически безопасном уровне; 
обеспечение оптимизации расходов на обслуживание муниципального долга; 
отсутствие выплат из бюджета района, связанных с несвоевременным исполнением долговых обязательств.</t>
  </si>
  <si>
    <t>Общий объем средств, предусмотренных на реализацию программы, составляет:</t>
  </si>
  <si>
    <t>в том числе по годам:</t>
  </si>
  <si>
    <t xml:space="preserve">2015 год – </t>
  </si>
  <si>
    <t xml:space="preserve">2016 год – </t>
  </si>
  <si>
    <t>2017 год –</t>
  </si>
  <si>
    <t xml:space="preserve">2018 год - </t>
  </si>
  <si>
    <t>2019 год -</t>
  </si>
  <si>
    <t xml:space="preserve">2020 год – </t>
  </si>
  <si>
    <t xml:space="preserve">В разрезе источников финансирования:
областной бюджет – </t>
  </si>
  <si>
    <t xml:space="preserve">2017 год – </t>
  </si>
  <si>
    <t xml:space="preserve">2018 год – </t>
  </si>
  <si>
    <t xml:space="preserve">2019 год – </t>
  </si>
  <si>
    <t xml:space="preserve">бюджет муниципального образования «Вяземский район» Смоленской области- </t>
  </si>
  <si>
    <t xml:space="preserve">Охват бюджетных ассигнований бюджета района показателями, характеризующими цели и результаты их использования;
долгосрочные кредитные рейтинги;
отношение объема муниципального долга к общему годовому объему доходов бюджета района без учета утвержденного объема безвозмездных поступлений; 
доля расходов на обслуживание муниципального долга в общем объеме расходов бюджета района, за исключением объема расходов, которые осуществляются за счет субвенций, предоставляемых из бюджетов бюджетной системы Российской Федерации;
отсутствие просроченной кредиторской задолженности;
отсутствие нарушений бюджетного законодательства Российской Федерации;
увеличение доли расходов бюджета района, формируемых в рамках муниципальных программ. </t>
  </si>
  <si>
    <t xml:space="preserve">Обеспечение долгосрочной сбалансированности и устойчивости бюджета муниципального образования «Вяземский район» Смоленской области; 
создание условий для эффективного выполнения полномочий органов местного самоуправления; 
создание условий для оптимизации и повышения эффективности расходов бюджета района </t>
  </si>
  <si>
    <t>ПРОЕКТ ИЗМЕНЕНИЙ</t>
  </si>
  <si>
    <t xml:space="preserve">В разрезе источников финансирования:
федеральный бюджет – </t>
  </si>
  <si>
    <t xml:space="preserve">Отдел опеки и попечительства Администрации муниципального образования «Вяземский район» Смоленской области  </t>
  </si>
  <si>
    <t>Отдел опеки и попечительства Администрации муниципального образования «Вяземский район» Смоленской области, комиссия по делам несовершеннолетних  Администрации муниципального образования «Вяземский район» Смоленской области, комитет по культуре и туризму Администрации муниципального образования «Вяземский район» Смоленской области</t>
  </si>
  <si>
    <t>Совершенствование системы устройства детей-сирот и детей, оставшихся без попечения родителей, на воспитание в семьи граждан</t>
  </si>
  <si>
    <t>Доля детей-сирот и детей, оставшихся без попечения родителей, устраиваемых в семьи от общего числа детей-сирот и детей, оставшихся без попечения родителей в Вяземском районе.</t>
  </si>
  <si>
    <t xml:space="preserve">
Доля семей, ненадлежащим образом занимающихся воспитанием, содержанием и образованием детей, от общего количества семей, имеющих детей в Вяземском районе.
Доля выявляемых детей-сирот и детей, оставшихся без попечения родителей, от общего числа детей в Вяземском районе. 
Доля детей-сирот и детей, оставшихся без попечения родителей, устраиваемых в организации для детей-сирот и детей, оставшихся без попечения родителей, от общего количества выявляемых детей-сирот и детей, оставшихся без попечения родителей, за отчетный период                                                                                                                                                           Доля детей-сирот и детей, оставшихся без попечения родителей, устраиваемых в семьи граждан, от общего количества выявляемых детей-сирот и детей, оставшихся без попечения родителей, за отчетный период
</t>
  </si>
  <si>
    <t xml:space="preserve">2014 год – </t>
  </si>
  <si>
    <t>Реализация муниципальной программы позволит увеличить количество  детей-сирот и детей, оставшихся без попечения родителей, устраиваемых в семьи граждан, и уменьшить количество детей-сирот и детей, оставшихся без попечения родителей, устраиваемых в организации для детей-сирот и детей, оставшихся без попечения родителей.</t>
  </si>
  <si>
    <t>МКУ УГО и ЧС МО «Вяземский район»</t>
  </si>
  <si>
    <t>Снижение гибели людей, уменьшение материальных потерь от чрезвычайных ситуаций и пожаров.
Обеспечение сохранности жизни и здоровья населения, материальных и культурных ценностей Вяземского района Смоленской области.</t>
  </si>
  <si>
    <t xml:space="preserve">В разрезе источников финансирования:
бюджет муниципального образования «Вяземский район» Смоленской области – </t>
  </si>
  <si>
    <t xml:space="preserve">Средства бюджетов поселений </t>
  </si>
  <si>
    <t>Создание социально-экономических условий для развития культуры и туризма на территории муниципального образования "Вяземский район" Смоленской области. Форирование открытого информационного пространства на территории Вяземского района.</t>
  </si>
  <si>
    <t>- доля компьютеризированных библиотек в общем количестве библиотек;
- доли представленных (во всех формах) зрителю музейных предметов в общем количестве музейных предметов основного фонда;
- удовлетворенность населения деятельностью учреждений культуры в культурно-досуговой сфере;
- количество обучающихся в учреждениях дополнительного образования;
- численность субъектов малого предпринимательства, осуществляющих туроператорскую, турагентскую и экскурсионную деятельность на территории муниципального образования "Вяземский район»;
- содействие развитию субъектов народных художественных промыслов;- количество мастеров-участников выставок ярмарок;
- количество участников мероприятий, способствующих воспитанию чувства патриотизма, интереса к историческому и культурному прошлому родного края;
- доля граждан, положительно оценивающих результаты проведения социально-значимых культурных инициатив,</t>
  </si>
  <si>
    <t>- сводная оценка качества обслуживания учреждений;
- уровень выполнения заявок на обслуживание муниципальных учреждений, в количестве подаваемых заявок;
- доля респондентов, считающих достаточным освещение в средствах массовой информации деятельности Администрации муниципального образования «Вяземский район» Смоленской области;
- повышение доступности и качества оказания муниципальных услуг в сфере культуры и туризма путём реализации муниципальной программы «Развитие культуры и туризма в муниципальном образовании «Вяземский район» Смоленской области»</t>
  </si>
  <si>
    <t>- развитие культуры как важного ресурса социально - экономического развития Смоленской области;
- сохранение кадрового потенциала сферы культуры;
 - сохранение культурного наследия муниципального  образования «Вяземский район»  Смоленской области;
-  повышение интереса туристов к Вяземскому району Смоленской области, как к региону с героическим прошлым;
- продвижение туристских ресурсов Вяземского района Смоленской области на внутреннем и международном туристских рынках;
- повышение качества туристских услуг в Вяземском районе Смоленской области 
- обеспечение всестороннего информационного социально-экономического и общественно-политического развития муниципального образования «Вяземский район» Смоленской области;
- освещение социально значимых тем и повышение качества информационных продуктов.</t>
  </si>
  <si>
    <t xml:space="preserve">областной бюджет – </t>
  </si>
  <si>
    <t>Комитет имущественных отношений Администрации муниципального образования «Вяземский район» Смоленской области</t>
  </si>
  <si>
    <t>Обеспечивающая подпрограмма</t>
  </si>
  <si>
    <t xml:space="preserve">Эффективное управление и распоряжение объектами муниципальной собственности и земельными ресурсами МО «Вяземский район» Смоленской области </t>
  </si>
  <si>
    <t>- количество проведенных аукционов по продаже земельных участков и права на заключение договора аренды земельных участков;
- количество земельных участков, предоставленных льготным категориям граждан;
- количество объектов, реализованных по программе приватизации.</t>
  </si>
  <si>
    <t>- Оформление документов и сделок с муниципальным имуществом, перечисление поступивших денежных средств в бюджет МО «Вяземский район» Смоленской области;
-  Выполнение межевых работ в отношении земельных участков и их постановка на государственный кадастровый учет.</t>
  </si>
  <si>
    <t xml:space="preserve">В разрезе источников финансирования:
</t>
  </si>
  <si>
    <t>В разрезе источников финансирования:</t>
  </si>
  <si>
    <t>Комитет образования Администрации муниципального образования «Вяземский район» Смоленской области</t>
  </si>
  <si>
    <t>Обеспечение общедоступного и качественного образования в соответствии с федеральными государственными образовательными стандартами, меняющимися запросами населения и перспективными задачами развития района.</t>
  </si>
  <si>
    <t xml:space="preserve">-доля охвата детей в возрасте от 2 месяцев (при наличии условий) до 8 лет (или до  прекращения образовательных отношений) услугами дошкольного образования ;
-доля педагогических работников, имеющих первую и высшую квалификационную категорию;
-доля педагогических и руководящих работников, прошедших повышение квалификации посредством курсов повышения квалификации;
-доля несовершеннолетних обучающихся в возрасте 14-18 лет, обеспеченных временной занятостью;
-доля детей, охваченных услугами дошкольного образования в дошкольных группах общеобразовательных учреждений;
-доля выпускников, прошедших государственную итоговую аттестацию за курс среднего общего образования; 
-доля выпускников, прошедших государственную итоговую аттестацию за курс основного общего образования;
-доля детей до 18 лет, занимающихся по программам дополнительного образования в общеобразовательных учреждениях;
-доля обучающихся, охваченных дополнительным образованием в муниципальных учреждениях дополнительного образования детей;
-доля обучающихся в возрасте 7-17 лет, охваченных отдыхом в лагерях дневного пребывания;
-доля удовлетворенных заявок по возмещению расходов, связанных с приобретением путёвок в загородные оздоровительные лагеря </t>
  </si>
  <si>
    <t xml:space="preserve">федеральный бюджет – </t>
  </si>
  <si>
    <t>Комитет образования Администрации муниципального образования «Вяземский район» Смоленской области.</t>
  </si>
  <si>
    <t>1. Социальная поддержка и реабилитация инвалидов Вяземского района Смоленской области
2. Демографическое развитие муниципального образования «Вяземский район» Смоленской области
3. Доступная среда</t>
  </si>
  <si>
    <t>-создание для инвалидов и других маломобильных групп населения доступной среды на территории муниципального образования «Вяземский район» Смоленской области; 
-стабилизация демографической ситуации, поддержка материнства, отцовства, детства и формирование предпосылок к последующему демографическому росту</t>
  </si>
  <si>
    <t>-количество инвалидов, занимающихся физической культурой, спортом и адаптивной физической культурой;
-численность населения Вяземского района;
-уровень рождаемости на 1000 человек населения;
-уровень смертности на 1000 человек населения;
-доля детей - сирот и детей, оставшихся без попечения родителей, устраиваемых в семьи от общего числа детей - сирот и детей, оставшихся без попечения родителей, в Вяземском районе;
-доля семей, охваченных социальными выплатами (ежемесячного пособия по уходу за ребенком  неработающим женщинам, пособия по беременности и родам, ежемесячного пособия по уходу за ребёнком работающим женщинам, родового сертификата, материнского (семейного) капитала);
-доля детей в возрасте до 18 лет, занимающихся физической культурой и спортом в спортивных кружках и секциях;
-доля детей - инвалидов и детей с ограниченными возможностями здоровья, для которых созданы условия для получения качественного образования в образовательном учреждении;
-доля приоритетных объектов в сфере культуры, доступных для инвалидов и других маломобильных групп населения, в общем количестве приоритетных объектов в сфере культуры;
-доля приоритетных объектов в сфере физической культуры и спорта, доступных для инвалидов и других маломобильных групп населения, в  общем количестве приоритетных объектов в сфере физической культуры и спорта</t>
  </si>
  <si>
    <t>Программа позволит расширить спектр услуг по социальной реабилитации, реализовать мероприятия, направленные на создание  оптимальных для инвалидов условий жизнедеятельности и обеспечения их  интеграции в общество.
Создание благоприятной демографической ситуации в Вяземском районе Смоленской области, достижение запланированных целевых показателей муниципальной программы.
Обеспечение беспрепятственного доступа к приоритетным объектам и услугам в приоритетных сферах жизнедеятельности инвалидов и других маломобильных групп населения, а также совершенствование условий и порядка предоставления услуг в сфере реабилитации в целях интеграции инвалидов с обществом</t>
  </si>
  <si>
    <t xml:space="preserve">Отдел бухгалтерского учета и отчетности  </t>
  </si>
  <si>
    <t>Отдел бухгалтерского учета и отчетности, муниципальное казенное учреждение «Автотранспортное предприятие» г. Вязьма Смоленской области, Архивный отдел Администрации муниципального образования «Вяземский район» Смоленской области</t>
  </si>
  <si>
    <t>Структурные подразделения Администрации муниципального образования «Вяземский район» Смоленской области; отдел бухгалтерского учета и отчетности; архивный отдел; муниципальное казенное учреждение «Автотранспортное предприятие» г. Вязьма Смоленской области</t>
  </si>
  <si>
    <t>Создание условий для функционирования органов местного самоуправления муниципального образования «Вяземский район» Смоленской области (далее - органы местного самоуправления)</t>
  </si>
  <si>
    <t>Приведены в приложении № 1 к муниципальной программе</t>
  </si>
  <si>
    <t>Эффективное использование средств, выделенных на обеспечение органов местного самоуправления
Качественное исполнение своих полномочий органами местного самоуправления
Совершенствование организации архивного дела, эффективное использование информации и расширение доступа к ней граждан и юридических лиц, эффективное использование архивных документов;
Повышение уровня обеспеченности транспортными средствами органов местного самоуправления
Повышение уровня хозяйственного, материального, технического обеспечения органов местного самоуправления</t>
  </si>
  <si>
    <t>пропаганда здорового образа жизни, массового и профессионального спорта среди населения муниципального образования «Вяземский район» Смоленской области, вовлечение в активные занятия физической культурой и спортом различных возрастных и социальных категорий населения и укрепление их здоровья, увеличение численности населения, систематически занимающегося физической культурой и спортом; создание стартовых условий для развития инновационного потенциала молодежи и последующего включения ее в процессы общественно-политического, социально-экологического и культурного преобразования муниципального образования «Вяземский район» Смоленской области, создание благоприятных условий для всестороннего развития и жизнедеятельности детей, проживающих на территории муниципального образования «Вяземский район» Смоленской области</t>
  </si>
  <si>
    <t>- численность занимающихся в Вяземском районе, принявших участие  в соревнованиях;
-численность занимающихся физической культурой и спортом в спортивных учреждениях: МБУ ФСЦ «Вязьма», МБУ «ЦИВС», МБУ «Стадион «Салют»
-численность занимающихся физической культурой и спортом в Вяземском районе
-численность обучающихся в учреждениях дополнительного образования
- численность молодежи охваченной воспитательными, патриотическими и просветительскими акциями и мероприятия;
- число детей участвующих в фестивалях, конкурсах, выставках;
-численность молодежи, принявшей участие в гражданско-патриотических акциях</t>
  </si>
  <si>
    <t>-улучшение состояния физического здоровья населения, снижение заболеваемости и формирование здорового образа жизни за счет увеличения числа людей, занимающихся физической культурой и спортом в муниципальном образовании «Вяземский район» Смоленской области;
- привлечение молодежи в трудовую деятельность и в первую очередь молодежи, оказавшейся в трудной жизненной ситуации;
- обеспечить профилактику социального сиротства, безнадзорности и правонарушений среди несовершеннолетних, поддержку и развитие детей находящихся в трудной жизненной ситуации.</t>
  </si>
  <si>
    <t xml:space="preserve">Обеспечение законности, общественной безопасности и правопорядка,  улучшение взаимодействия Администрации муниципального образования «Вяземский район» Смоленской области, правоохранительных органов и общественных организаций в сфере обеспечения законности и правопорядка, сокращение уровня правонарушений;
повышение уровня противодействия террористическим угрозам. </t>
  </si>
  <si>
    <t xml:space="preserve"> Снижение числа преступлений, совершаемых на территории Вяземского района Смоленской области</t>
  </si>
  <si>
    <t>Повышение уровня безопасности граждан за счет сокращения правонарушений</t>
  </si>
  <si>
    <t>Комитет экономического развития Администрации муниципального образования «Вяземский район» Смоленской области</t>
  </si>
  <si>
    <t>Структурные подразделения Администрации муниципального образования «Вяземский район» Смоленской области;
Некоммерческие общественные организации и учреждения (по согласованию)</t>
  </si>
  <si>
    <t>Повышение роли субъектов малого и среднего предпринимательства (далее СМСП) в экономике муниципального образования «Вяземский район» Смоленской области</t>
  </si>
  <si>
    <t xml:space="preserve">- доля среднесписочной численности работников (без внешних совместителей) малых и средних предприятий в среднесписочной численности работников (без внешних совместителей) всех предприятий и организаций            
- число субъектов малого и среднего предпринимательств в расчете на 10 тыс. человек населения района;
- объем инвестиций в основной капитал малых предприятий;
- число СМСП, получивших различного рода поддержку;
- годовой объем закупок товаров, работ, услуг у субъектов малого и среднего предпринимательства в общем объеме закупок </t>
  </si>
  <si>
    <t xml:space="preserve">Создание благоприятных условий для развития малого и среднего предпринимательства и повышение его вклада в социально-экономическое развитие муниципального образования «Вяземский район» Смоленской области </t>
  </si>
  <si>
    <t>Структурные подразделения Администрации муниципального образования «Вяземский район» Смоленской области; бюджетные учреждения</t>
  </si>
  <si>
    <t>Обеспечение энергосбережения и повышения энергетической эффективности в бюджетных учреждениях</t>
  </si>
  <si>
    <t>- повышение уровня оснащенности приборами учета используемых энергетических ресурсов в бюджетных учреждениях;
- сокращение расходов бюджета на обеспечение энергетическими ресурсами бюджетных учреждений.</t>
  </si>
  <si>
    <t>– экономия топливно-энергетических ресурсов в муниципальном образовании в период реализации Программы;
– поэтапный перевод на приборный учёт при расчётах за коммунальные услуги учреждений бюджетной сферы.</t>
  </si>
  <si>
    <t>Комитет экономического развития Администрации муниципального образования «Вяземский район» Смоленской области, ОГБУЗ «Вяземская ЦРБ» Смоленской области</t>
  </si>
  <si>
    <t>Улучшение качества и обеспечение доступности медицинской помощи населению муниципального образования «Вяземского район» Смоленской области</t>
  </si>
  <si>
    <t>Укомплектованность врачебным и средним медицинским персоналом</t>
  </si>
  <si>
    <t>- повышение доступности квалифицированной медицинской помощи жителям района;
- улучшение качества медицинской помощи населению муниципального образования «Вяземский район» Смоленской области;
- обеспечение квалифицированными медицинскими кадрами ОГБУЗ «Вяземская ЦРБ» Смоленской области.</t>
  </si>
  <si>
    <t>Управление жилищно-коммунального хозяйства, транспорта и дорожного хозяйства Администрации муниципального образования «Вяземский район» Смоленской области</t>
  </si>
  <si>
    <t>- управление жилищно-коммунального хозяйства, транспорта и дорожного хозяйства Администрации муниципального образования «Вяземский район» Смоленской области; 
- организации, осуществляющие деятельность в сфере благоустройства и дорожного хозяйства, определяемые Администрацией муниципального образования «Вяземский район» Смоленской области в соответствии с действующим законодательством;
-финансовое управление Администрации муниципального образования «Вяземский район» Смоленской области; 
-специализированные организации по результатам конкурса;</t>
  </si>
  <si>
    <t>- «Создание условий для обеспечения транспортного обслуживания населения автомобильным транспортом на пригородных маршрутах на территории муниципального образования».
- «Дорожное хозяйство».</t>
  </si>
  <si>
    <t xml:space="preserve">-Обеспечение охраны жизни, здоровья граждан и их имущества, гарантий их законных прав на безопасные условия движения на дорогах. </t>
  </si>
  <si>
    <t>Приложение 1</t>
  </si>
  <si>
    <t>- доступность общественного пассажирского транспорта для населения на пригородных маршрутах и более полное удовлетворение потребности граждан в пассажирских перевозках;
- увеличение количества перевозимых пассажиров; 
-оформление права собственности муниципального образования «Вяземский район» на автомобильные дороги общего пользования местного значения; 
- совершенствование сети автомобильных дорог общего пользования местного значения; 
- обеспечение охраны жизни, здоровья граждан и их имущества, гарантий их законных прав на безопасные условия движения на дорогах</t>
  </si>
  <si>
    <t>Отдел строительства и целевых программ  Администрации муниципального образования "Вяземский  район" Смоленской области</t>
  </si>
  <si>
    <t>Отдел строительства и целевых программ   Администрации муниципального образования "Вяземский  район" Смоленской области</t>
  </si>
  <si>
    <t>Газификация населенных пунктов Вяземского района для  комфортности проживания сельского населения, увеличение инвестиционной привлекательности района.</t>
  </si>
  <si>
    <t>Количество населенных пунктов,  к которым будет проложен газопровод высокого давления для дальнейшего подключения потребителей</t>
  </si>
  <si>
    <t>Газоснабжение позволит увеличить инвестиционную привлекательность района для инвесторов, планирующих размещение своих предприятий на территории Вяземского района. 
Обеспечение природным газом квартир и домовладений позволит создать комфортные условия проживания населения.</t>
  </si>
  <si>
    <t>Отдел строительства и целевых программ Администрации муниципального образования «Вяземский район»   Смоленской области</t>
  </si>
  <si>
    <t xml:space="preserve"> Создание комфортных условий жизнедеятельности –  повышение уровня комплексного обустройства сельских поселений Вяземского района объектами социальной и инженерной инфраструктуры</t>
  </si>
  <si>
    <t>- количество сельских семей, улучшивших жилищные условия, в      том числе молодых семей и молодых специалистов; 
- уровень газификации жилищного фонда сельских поселений Вяземского района</t>
  </si>
  <si>
    <t>а) Улучшение жилищных условий сельских семей, в том числе  молодых семей и молодых специалистов (сокращение числа сельских семей, нуждающихся в улучшении  жилищных условий – на 2 %, в том числе молодых семей и   молодых специалистов – на   2 %).
б) Повышение уровня социального обустройства сельских территорий муниципального района:
- реализации мероприятий по развитию газификации в сельских поселениях</t>
  </si>
  <si>
    <t>Отдел строительства и целевых программ Администрации муниципального образования «Вяземский район» Смоленской области</t>
  </si>
  <si>
    <t xml:space="preserve"> Отдел строительства и целевых программ Администрации муниципального образования «Вяземский район» Смоленской области</t>
  </si>
  <si>
    <t>Отдел строительства и целевых программ Администрации муниципального образования «Вяземский район» Смоленской области;
Администрации  сельских поселений Вяземского района Смоленской области;
Специализированные организации по договору</t>
  </si>
  <si>
    <t>улучшение экологической ситуации на территории Вяземского района</t>
  </si>
  <si>
    <t xml:space="preserve">- увеличение уровня бюджетных затрат на охрану окружающей среды; 
- снижение площадей земель под несанкционированными свалками </t>
  </si>
  <si>
    <t>-обеспечение надлежащего экологического, санитарно-эпидемиологического состояния территории Вяземского района Смоленской области;
- формирование норм экологического поведения в производственной и бытовой сферах, развитие экологического общественного движения;
- улучшение экологической обстановки за счет вовлечения населения в работу по охране окружающей среды на основе экологического просвещения и популяризации проводимых экологических мероприятий.</t>
  </si>
  <si>
    <t>Управление жилищно – коммунального хозяйства,  транспорта и дорожного хозяйства Администрации муниципального образования «Вяземский район» Смоленской области</t>
  </si>
  <si>
    <t>Предоставление молодым семьям социальных выплат на приобретение жилого помещения или создание объекта индивидуального жилищного строительства.</t>
  </si>
  <si>
    <t>Количество молодых семей, улучшивших жилищные условия за счет использования социальной выплаты.</t>
  </si>
  <si>
    <t>- обеспечение жильем молодых семей;
 - создание условий для повышения уровня обеспеченности жильем молодых семей;
- привлечение в жилищную сферу собственных средств граждан, дополнительных финансовых средств кредитных организаций, предоставляющих ипотечные жилищные кредиты и займы;
- укрепление семейных отношений и снижение социальной напряженности в обществе;
- улучшение демографической ситуации в муниципальном образовании «Вяземский район» Смоленской области.</t>
  </si>
  <si>
    <t xml:space="preserve">бюджет Вяземского городского поселения Вяземского района Смоленской области </t>
  </si>
  <si>
    <t xml:space="preserve">бюджеты сельских поселений Вяземского района Смоленской области </t>
  </si>
  <si>
    <t xml:space="preserve">Комитет по архитектуре и землеустройству Администрации муниципального образования «Вяземский район» Смоленской области </t>
  </si>
  <si>
    <t>Комитет по архитектуре и землеустройству Администрации муниципального образования «Вяземский район» Смоленской области</t>
  </si>
  <si>
    <t>Отдел информационной политики и информационных технологий Администрации муниципального образования «Вяземский район» Смоленской области</t>
  </si>
  <si>
    <t>Отдел информационной политики и информационных технологий Администрации муниципального образования «Вяземский район»  Смоленской области</t>
  </si>
  <si>
    <t>Развитие и совершенствование информационно-технической инфраструктуры на территории муниципального образования Вяземский район Смоленской области</t>
  </si>
  <si>
    <t>-доля от общего количества современных средств вычислительной техники, оргтехники, периферийного и сетевого оборудования;
-доля от общего количества рабочих мест, оснащенных лицензионным программным обеспечением;
-доля от общего количества структурных подразделений, подключенных к локальной вычислительной и мультисервисной сетям;
-доля от общего количества рабочих мест, обеспеченных средствами защиты информации в соответствии с классом защиты обрабатываемой информации;
-доля от общего количества рабочих мест, подключенных к системе межведомственного электронного документооборота;
-доля документов служебной переписки, направляемых в электронном виде с использованием системы электронного документооборота с использованием средств электронной подписи;
-доля государственных, в рамках переданных полномочий, и муниципальных услуг, предоставляемых в электронном виде.</t>
  </si>
  <si>
    <t>Реализация мероприятий Программы будет способствовать:
-удовлетворению потребности в современных средствах вычислительной техники, оргтехники, периферийного и сетевого оборудования;
-оснащению рабочих мест лицензионным программным обеспечением;
-обеспечению структурных подразделений высокоскоростными и качественными каналами связи;
-увеличению доли информационных систем, обеспеченных средствами защиты информации в соответствии с классом защиты обрабатываемой информации;
-увеличению доли подключенных рабочих мест к системе межведомственного электронного документооборота;
-увеличение доли документов, направляемых исключительно в электронном виде с использованием системы электронного документооборота с использованием средств электронной подписи;
-увеличению количества государственных, в рамках переданных полномочий, и муниципальных услуг, предоставляемых в электронном виде;
-автоматизации процессов жизнедеятельности структурных подразделений;
-расширению информированности населения о деятельности органов местного самоуправления.</t>
  </si>
  <si>
    <t>Отдел опеки и попечительства Администрации муниципального образования «Вяземский район» Смоленской области</t>
  </si>
  <si>
    <t xml:space="preserve">Отдел опеки и попечительства  Администрации муниципального образования «Вяземский район» Смоленской области    </t>
  </si>
  <si>
    <t>Отдел опеки и попечительства, управление жилищно-коммунального хозяйства, транспорта и дорожного хозяйства, отдел по регулированию контрактной системы в сфере закупок, комитет имущественных отношений, отдел бухгалтерского учета и отчетности</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</si>
  <si>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а также детей-сирот и детей, оставшихся  без попечения родителей, лиц из числа детей-сирот и детей, оставшихся без попечения родителей,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в случае, если их проживание в ранее занимаемых жилых помещениях признается невозможным</t>
  </si>
  <si>
    <t>Доля детей-сирот и детей, оставшихся без попечения родителей, лиц из числа детей-сирот и детей, оставшихся без попечения родителей, обеспеченных жилыми помещениями из общего числа лиц, нуждающихся в обеспечении жилыми помещениями</t>
  </si>
  <si>
    <t>Приобретение жилых помещений для детей сирот, сокращение очереди на получение жилья, рост числа детей-сирот, удовлетворенных решением жилищного вопроса</t>
  </si>
  <si>
    <t>1. Защита населения и территорий МО «Вяземский район» от поражающих свойств аварийно-химически опасных веществ (АХОВ) и радиационного заражения при авариях, катастрофах и чрезвычайных ситуациях техногенного характера.
2. Своевременное обнаружение и ликвидация в кратчайшие сроки аварий, катастроф и чрезвычайных ситуаций природного и техногенного характера на объектах ЖКХ, автомобильном и железнодорожном транспорте.</t>
  </si>
  <si>
    <t>1. Сокращение сроков обнаружения и ликвидации аварий
2. Снижение гибели людей</t>
  </si>
  <si>
    <t>Обеспечение территорий Вяземского района Смоленской области актуальной градостроительной документацией</t>
  </si>
  <si>
    <t xml:space="preserve">Обеспеченность поселений  района, градостроительной документацией </t>
  </si>
  <si>
    <t>Градостроительное планирование развития территорий  Вяземского района Смоленской области:
- Снижение административных барьеров в области градостроительной деятельности
- градостроительное планирование развития территории  Вяземского района Смоленской области;
-обеспечение нормативно-правового регулирования градостроительной деятельности;
- обеспечение правовых гарантий реализации положений градостроительной политики; 
- обеспечение эффективного землепользования    и застройки территории</t>
  </si>
  <si>
    <t xml:space="preserve">2021 год – </t>
  </si>
  <si>
    <t>"Реализации региональной стратегии действий в интересах детей, направленных на пропаганду и оптимизацию семейного устройства детей-сирот и детей, оставшихся без попечения родителей, информирование граждан о формах семейного устройства "Ребенок должен жить в семье"</t>
  </si>
  <si>
    <t>"Организация и осуществление мероприятий по гражданской обороне, защите населения на территории Вяземского района Смоленской области от чрезвычайных ситуаций природного и техногенного характера"</t>
  </si>
  <si>
    <t>"Развитие культуры и туризма в муниципальном образовании "Вяземский район" Смоленской области"</t>
  </si>
  <si>
    <t>"Управление объектами муниципальной собственности и земельными ресурсами муниципального образования "Вяземский район" Смоленской области"</t>
  </si>
  <si>
    <t>"Социальная поддержка граждан, проживающих на территории Вяземского района Смоленской области"</t>
  </si>
  <si>
    <t>"Создание условий для эффективного муниципального управления в муниципальном образовании "Вяземский район" Смоленской области"</t>
  </si>
  <si>
    <t>"Управление муниципальными финансами и создание условий для эффективного и ответственного управления муниципальными финансами в муниципальном образовании "Вяземский район" Смоленской области"</t>
  </si>
  <si>
    <t>"Развитие физической культуры, спорта и молодежной политики в муниципальном образовании "Вяземский район" Смоленской области"</t>
  </si>
  <si>
    <t>"Энергосбережение и повышение энергетической эффективности на территории муниципального образования "Вяземский район" Смоленской области"</t>
  </si>
  <si>
    <t>"Кадровая политика в здравоохранении муниципального образования "Вяземский район" Смоленской области"</t>
  </si>
  <si>
    <t xml:space="preserve"> "Газификация муниципального образования "Вяземский район" Смоленской области"</t>
  </si>
  <si>
    <t>"Обеспечение жильем молодых семей на территории муниципального образования "Вяземский район" Смоленской области"</t>
  </si>
  <si>
    <t xml:space="preserve"> "Информатизация муниципального образования "Вяземский район" Смоленской области"</t>
  </si>
  <si>
    <t xml:space="preserve">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муниципального образования "Вяземский район" Смоленской области"</t>
  </si>
  <si>
    <t>"Развитие дорожно-транспортного комплекса муниципального образования "Вяземский район" Смоленской области"</t>
  </si>
  <si>
    <t xml:space="preserve">2022 год – </t>
  </si>
  <si>
    <t>бюджет муниципального образования «Вяземский район» Смоленской области</t>
  </si>
  <si>
    <t xml:space="preserve">2023 год – </t>
  </si>
  <si>
    <t xml:space="preserve"> проектов, программ;
- количество детей, посещающих библиотеки;
- количество посетителей массовых мероприятий;  
- число посетителей муниципальных музей;
- количество выставок и экспозиций   в муниципальных музей;
- количество посещений культурно-досуговых  мероприятий;
- количество концертов собственных коллективов культурно-досуговых   учреждений;
- количество приема  в муниципальные образовательные  учреждения  сферы культуры и искусства;
- доля преподавателей в муниципальных образовательных учреждениях культуры и искусства, имеющих 1-ю или высшую категорию;
- нарушение сроков предоставления форм бюджетной отчетности по всем обслуживаемым учреждениям в вышестоящие организации;
- наличие необоснованных затрат в процессе исполнения бюджетных смет;</t>
  </si>
  <si>
    <t>-снижение очереди в образовательные учреждения, реализующие основную общеобразовательную  программу дошкольного образования, детей раннего возраста;
-обеспечение социального статуса работников сферы образования;
-обеспечение качества общего образования; 
-сохранение и развитие системы воспитания и дополнительного образования детей, обеспечивающей условия для разностороннего развития и самореализации личности обучающихся;
-развития материально-технической базы муниципальных образовательных учреждений;
-повышение результативности участия творческих коллективов, обучающихся в региональных, российских и международных фестивалях, конкурсах и соревнованиях;
-удовлетворение заявок на отдых обучающихся в возрасте 7-17 лет в лагерях дневного пребывания и загородных оздоровительных лагерях;  
-удовлетворение заявок на трудоустройство несовершеннолетних обучающихся в возрасте 14-18 лет;
-удовлетворение заявок по возмещению расходов, связанных с приобретением путёвок в загородные оздоровительные лагеря.</t>
  </si>
  <si>
    <t xml:space="preserve"> "Создание условий для осуществления градостроительной деятельности на территории Вяземского района Смоленской области"</t>
  </si>
  <si>
    <t>"Обеспечение законности и правопорядка в Вяземском районе Смоленской области"</t>
  </si>
  <si>
    <t>"Развитие малого и среднего предпринимательства муниципального образования "Вяземский район" Смоленской области"</t>
  </si>
  <si>
    <t xml:space="preserve"> "Устойчивое развитие сельских территорий Вяземского района Смоленской области"</t>
  </si>
  <si>
    <t>"Охрана окружающей среды и экологическое информирование населения на территории муниципального образования "Вяземский район" Смоленской области"</t>
  </si>
  <si>
    <t>-</t>
  </si>
  <si>
    <t>Комитет по культуре, спорту и туризму Администрации муниципального образования "Вяземский район" Смоленской области</t>
  </si>
  <si>
    <t>Комитет по культуре, спорту и туризму Администрации муниципального образования "Вяземский район" Смоленской области (далее также – Комитет по культуре, спорту и туризму); муниципальное бюджетное учреждение культуры «Вяземский районный культурно-досуговый центр» (далее также – МБУК «Вяземский районный культурно-досуговый центр»); муниципальное бюджетное учреждение культуры «Вяземский историко-краеведческий музей» (далее также – МБУК «Вяземский историко-краеведческий музей»); муниципальное бюджетное учреждение культуры Вяземская централизованная библиотечная система  (далее также – МБУК Вяземская централизованная библиотечная система);муниципальное бюджетное образовательное учреждение дополнительного образования детей Вяземская детская школа искусств   им. А.С. Даргомыжского (далее также – МБОУДОД Вяземская ДШИ    им. А.С. Даргомыжского);
муниципальное бюджетное образовательное учреждение дополнительного образования детей Вяземская детская художественная школа  им. А.Г.Сергеева (далее также – МБОУДОД Вяземская ДХШ  им. А.Г.Сергеева);
муниципальное автономное учреждение "Спортивная школа плавания" г. Вязьмы Смоленской области (далее также – МАУ "СШП" г. Вязьмы Смоленской области);</t>
  </si>
  <si>
    <t>Администрация муниципального  образования «Вяземский район» Смоленской области;
Комитет по культуре, спорту и туризму
МКУ ЦБ
МКУ ЦОМУ
МАУ "СШП" г. Вязьмы Смоленской области
МБУ "ВИЦ"
МБУ "Стадион"Салют"
МБУ "СШ" г. Вязьмы Смоленской области
МБУ "ФСЦ Вязьма"
МБУ "ЦИВС" Вяземского района
МБУ ДО "ЦРДиП"Витамин" г. Вязьмы 
МБУ ДО Вяземская ДХШ им. А.Г. Сергеева
МБУДО Вяземская ДШИ им. А.С. Даргомыжского
МБУДО Кайдаковская ДШИ
МБУДО Семлевская ДМШ
МБУК "ВИКМ"
МБУК ВРКДЦ
МБУК ВЦБС</t>
  </si>
  <si>
    <t>- "Развитие музейной деятельности";
- "Развитие библиотечного обслуживания";
-"Развитие образования сферы культуры и искусства";
-"Развитие культурно-досугового обслуживания населения";
-"Организация деятельности муниципального казенного учреждения "Централизованная бухгалтерия учреждений культуры и спорта";
"Организация деятельности муниципального казенного учреждения "Центр по обслуживанию учреждений культуры";
-Обеспечивающая подпрограмма;
-"Сохранение и развитие культурного, исторического и духовного наследия Вяземского района Смоленской области";
-"Развитие туризма";
-"Развитие информационного пространства".</t>
  </si>
  <si>
    <t>Комитет образования Администрации муниципального образования «Вяземский район» Смоленской области;
Комитет по культуре, спорту и туризму Администрации муниципального образования "Вяземский район" Смоленской области.</t>
  </si>
  <si>
    <t>"Организация предоставления общедоступного бесплатного дошкольного образования в муниципальных дошкольных общеобразовательных учреждениях, расположенных на территории муниципального образования "Вяземский район" Смоленской области";
"Организация предоставления дошкольного, общего и дополнительного образования в общеобразовательных учреждениях муниципального образования "Вяземский район" Смоленской области";
"Организация предоставления дополнительного образования в образовательных учреждениях дополнительного образования детей муниципального образования "Вяземский район" Смоленской области";
"Организация отдыха детей в каникулярное время в лагерях дневного пребывания, организованных на базе муниципальных образовательных учреждений муниципального образования "Вяземский район" Смоленской области";
"Организация отдыха детей, проживающих на территории муниципального образования "Вяземский район" Смоленской области в загородных лагерях, расположенных на территории Российской Федерации, в каникулярное время";
"Содействие занятости несовершеннолетних обучающихся муниципальных образовательных учреждений муниципального образования "Вяземский район" Смоленской области";
"Педагогические кадры муниципального образования "Вяземский район" Смоленской области";
"Организация деятельности муниципальных казенных учреждений централизованных бухгалтерий образования";
Обеспечивающая программа.</t>
  </si>
  <si>
    <t>Комитет по культуре, спорту и туризму Администрации муниципального образования "Вяземский район" Смоленской области;
Администрация муниципального образования "Вяземский район" Смоленской области;
Комитет образования Администрации муниципального образования «Вяземский район» Смоленской области.</t>
  </si>
  <si>
    <t>1. Подпрограмма "Обеспечение деятельности Администрации муниципального образования "Вяземский район" Смоленской области, содержание аппарата Администрации муниципального образования "Вяземский район" Смоленской области"
2 Подпрограмма "Транспортно-хозяйственное обеспечение деятельности органов местного самоуправления муниципального образования "Вяземский район" Смоленской области"
3. Подпрограмма "Обеспечение сохранности документов архивного фонда, находящегося на хранении в архивном отделе Администрации муниципального образования "Вяземский район" Смоленской области"</t>
  </si>
  <si>
    <t>Подпрограмма "Управление муниципальным долгом муниципального образования "Вяземский район" Смоленской области";
Подпрограмма "Создание условий для эффективного и ответственного управления муниципальными финансами";
Обеспечивающая подпрограмма.</t>
  </si>
  <si>
    <t>- Администрация муниципального образования "Вяземский район" Смоленской области;
-Комитет по культуре, спорту и туризму Администрации муниципального образования "Вяземский район" Смоленской области;
- комитет образования Администрации муниципального образования «Вяземский район» Смоленской области;
- комиссия по делам несовершеннолетних и защите их прав;
- ОГБУЗ «Вяземская ЦРБ»;
- отделение участковых уполномоченных полиции и подразделения по делам несовершеннолетних;
- отдел опеки и попечительства;
- отдел социальной защиты.</t>
  </si>
  <si>
    <t>1. Предоставление спортивных сооружений для проведения учебно-тренировочных занятий для населения муниципального образования "Вяземский район" Смоленской области
2.Организация проведения физкультурно-спортивных мероприятий для населения муниципального образования "Вяземский район" Смоленской области
3. Организация предоставления дополнительного образования в образовательных учреждениях дополнительного образования детей
4.Молодежь Вяземского района
5. Дети Вяземского района
6. Гражданско-патриотическое воспитание граждан в Вяземском районе</t>
  </si>
  <si>
    <t>-Комитет по культуре, спорту и туризму Администрации муниципального образования "Вяземский район" Смоленской области</t>
  </si>
  <si>
    <t>1.Комплексные меры по противодействию незаконному обороту наркотиков на территории Вяземского района Смоленской области
2.Комплексные мере по профилактике правонарушений и усилению борьбы с преступностью на территории Вяземского района Смоленской области
на территории Вяземского района Смоленской области.
3.Комплексные меры по профилактике терроризма на территории Вяземского района Смоленской области</t>
  </si>
  <si>
    <t>- Администрации муниципального образования «Вяземский район»   Смоленской области;
- комитет образования  Администрации муниципального образования «Вяземский район» Смоленской области; 
- муниципальные образования сельских поселений.</t>
  </si>
  <si>
    <t>2015 год</t>
  </si>
  <si>
    <t>2016 год</t>
  </si>
  <si>
    <t>2017 год</t>
  </si>
  <si>
    <t>2018 год</t>
  </si>
  <si>
    <t>2019 год</t>
  </si>
  <si>
    <t>2020 год</t>
  </si>
  <si>
    <t>2021 год</t>
  </si>
  <si>
    <t xml:space="preserve">2022 год </t>
  </si>
  <si>
    <t xml:space="preserve">2023 год </t>
  </si>
  <si>
    <t>муниципальное бюджетное учреждение "Стадион "Салют" муниципального образования "Вяземский район" Смоленской области  (далее также – МБУ "Стадион"Салют");
муниципальное бюджетное учреждение "Спортивная школа" г. Вязьмы Смоленской области (далее также – МБУ "СШ" г. Вязьмы Смоленской области);
муниципальное бюджетное учреждение физической культуры и спорта "Центр игровых видов спорта" г. Вязьма Смоленской области  (далее также – МБУ "ЦИВС" г. Вязьма);
муниципальное бюджетное учреждение дополнительного образования "Центр развития детей и подростков "Витамин" г. Вязьмы Смоленской области (далее также – МБУ ДО "ЦРДиП"Витамин" г. Вязьмы);
муниципальное казенное учреждение "Централизованная бухгалтерия учреждений культуры и спорта" (далее также – МКУ ЦБ);
муниципальное казенное учреждение "Центр по обслуживанию муниципальных учреждений муниципального образования "Вяземский район" Смоленской области" (далее также – МКУ ЦОМУ).</t>
  </si>
  <si>
    <t>2022 год</t>
  </si>
  <si>
    <t>2023 год</t>
  </si>
  <si>
    <t>2014 год</t>
  </si>
  <si>
    <t>Заместитель Главы Администрации муниципального образования «Вяземский район» Смоленской области по социальным вопросам</t>
  </si>
  <si>
    <t xml:space="preserve"> "Развитие системы образования муниципального образования "Вяземский район" Смоленской области"</t>
  </si>
  <si>
    <t xml:space="preserve">2024 год – </t>
  </si>
  <si>
    <t xml:space="preserve">бюджеты поселений Вяземского района Смоленской области </t>
  </si>
  <si>
    <t>2014 – 2024 годы 
(этапы не выделяются)</t>
  </si>
  <si>
    <t>2017 – 2024 годы</t>
  </si>
  <si>
    <t>2015 – 2024 годы</t>
  </si>
  <si>
    <t>2015-2024 годы</t>
  </si>
  <si>
    <t>2015 – 2024 годы
(этапы не выделяются)
Программа будет реализовываться в один этап.</t>
  </si>
  <si>
    <t>2017 - 2024 годы</t>
  </si>
  <si>
    <t>2015 – 2024 годы 
(этапы не выделяются)</t>
  </si>
  <si>
    <t xml:space="preserve">  2018-2024 г.г.</t>
  </si>
  <si>
    <t xml:space="preserve">один этап, 2015-2024 годы </t>
  </si>
  <si>
    <t>2014-2024 годы</t>
  </si>
  <si>
    <t xml:space="preserve">
2015-2024 годы</t>
  </si>
  <si>
    <t xml:space="preserve"> 2015 – 2024 годы</t>
  </si>
  <si>
    <t xml:space="preserve"> 2015 - 2024</t>
  </si>
  <si>
    <t>1 этап – 2016 − 2017 год;
2 этап - 2018 – 2024 годы</t>
  </si>
  <si>
    <t>2016 – 2024 годы
(этапы не выделяются)</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</si>
</sst>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3">
    <font>
      <sz val="11"/>
      <color theme="1"/>
      <name val="Calibri"/>
      <family val="2"/>
      <scheme val="minor"/>
    </font>
    <font>
      <b/>
      <sz val="10"/>
      <color rgb="FF000000"/>
      <name val="Arial Cyr&quot;, sans-serif"/>
      <family val="2"/>
    </font>
    <font>
      <sz val="10"/>
      <color rgb="FF000000"/>
      <name val="Arial Cyr"/>
      <family val="2"/>
    </font>
    <font>
      <sz val="11"/>
      <name val="Calibri"/>
      <family val="2"/>
      <scheme val="minor"/>
    </font>
    <font>
      <b/>
      <sz val="10"/>
      <color rgb="FF000000"/>
      <name val="Arial Cyr"/>
      <family val="2"/>
    </font>
    <font>
      <b/>
      <sz val="12"/>
      <color rgb="FF000000"/>
      <name val="Arial Cyr"/>
      <family val="2"/>
    </font>
    <font>
      <sz val="14"/>
      <name val="Times New Roman"/>
      <family val="1"/>
      <charset val="204"/>
    </font>
    <font>
      <b/>
      <sz val="14"/>
      <name val="Times New Roman"/>
      <family val="1"/>
      <charset val="204"/>
    </font>
    <font>
      <b/>
      <u/>
      <sz val="14"/>
      <name val="Times New Roman"/>
      <family val="1"/>
      <charset val="204"/>
    </font>
    <font>
      <sz val="12"/>
      <name val="Times New Roman"/>
      <family val="1"/>
      <charset val="204"/>
    </font>
    <font>
      <sz val="10"/>
      <name val="Times New Roman"/>
      <family val="1"/>
    </font>
    <font>
      <sz val="10"/>
      <name val="Times New Roman"/>
      <family val="1"/>
      <charset val="204"/>
    </font>
    <font>
      <sz val="9"/>
      <name val="Times New Roman"/>
      <family val="1"/>
      <charset val="204"/>
    </font>
  </fonts>
  <fills count="9">
    <fill>
      <patternFill patternType="none"/>
    </fill>
    <fill>
      <patternFill patternType="gray125"/>
    </fill>
    <fill>
      <patternFill patternType="solid">
        <fgColor rgb="FF99CCFF"/>
      </patternFill>
    </fill>
    <fill>
      <patternFill patternType="solid">
        <fgColor rgb="FFFFFF99"/>
      </patternFill>
    </fill>
    <fill>
      <patternFill patternType="solid">
        <fgColor rgb="FFCCFFFF"/>
      </patternFill>
    </fill>
    <fill>
      <patternFill patternType="solid">
        <fgColor rgb="FFC0C0C0"/>
      </patternFill>
    </fill>
    <fill>
      <patternFill patternType="solid">
        <fgColor theme="0" tint="-0.34998626667073579"/>
        <bgColor indexed="64"/>
      </patternFill>
    </fill>
    <fill>
      <patternFill patternType="solid">
        <fgColor theme="6" tint="-0.249977111117893"/>
        <bgColor indexed="64"/>
      </patternFill>
    </fill>
    <fill>
      <patternFill patternType="solid">
        <fgColor theme="6" tint="0.39997558519241921"/>
        <bgColor indexed="64"/>
      </patternFill>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rgb="FF000000"/>
      </right>
      <top style="thin">
        <color indexed="64"/>
      </top>
      <bottom/>
      <diagonal/>
    </border>
    <border>
      <left/>
      <right style="thin">
        <color rgb="FF000000"/>
      </right>
      <top/>
      <bottom style="thin">
        <color indexed="64"/>
      </bottom>
      <diagonal/>
    </border>
  </borders>
  <cellStyleXfs count="37">
    <xf numFmtId="0" fontId="0" fillId="0" borderId="0"/>
    <xf numFmtId="0" fontId="1" fillId="2" borderId="1">
      <alignment horizontal="center" vertical="center" wrapText="1"/>
    </xf>
    <xf numFmtId="49" fontId="2" fillId="0" borderId="1">
      <alignment vertical="top" wrapText="1"/>
    </xf>
    <xf numFmtId="0" fontId="3" fillId="0" borderId="0"/>
    <xf numFmtId="164" fontId="4" fillId="3" borderId="11">
      <alignment horizontal="right" vertical="top" shrinkToFit="1"/>
    </xf>
    <xf numFmtId="164" fontId="4" fillId="4" borderId="11">
      <alignment horizontal="right" vertical="top" shrinkToFit="1"/>
    </xf>
    <xf numFmtId="164" fontId="4" fillId="3" borderId="1">
      <alignment horizontal="right" vertical="top" shrinkToFit="1"/>
    </xf>
    <xf numFmtId="164" fontId="4" fillId="4" borderId="1">
      <alignment horizontal="right" vertical="top" shrinkToFit="1"/>
    </xf>
    <xf numFmtId="0" fontId="2" fillId="0" borderId="0">
      <alignment wrapText="1"/>
    </xf>
    <xf numFmtId="0" fontId="2" fillId="0" borderId="0"/>
    <xf numFmtId="0" fontId="5" fillId="0" borderId="0">
      <alignment horizontal="center"/>
    </xf>
    <xf numFmtId="0" fontId="2" fillId="0" borderId="0">
      <alignment horizontal="right"/>
    </xf>
    <xf numFmtId="0" fontId="2" fillId="0" borderId="1">
      <alignment horizontal="center" vertical="center" wrapText="1"/>
    </xf>
    <xf numFmtId="0" fontId="4" fillId="0" borderId="11">
      <alignment horizontal="right"/>
    </xf>
    <xf numFmtId="0" fontId="2" fillId="0" borderId="0">
      <alignment horizontal="left" wrapText="1"/>
    </xf>
    <xf numFmtId="0" fontId="4" fillId="0" borderId="1">
      <alignment vertical="top" wrapText="1"/>
    </xf>
    <xf numFmtId="49" fontId="2" fillId="0" borderId="1">
      <alignment horizontal="center" vertical="top" shrinkToFit="1"/>
    </xf>
    <xf numFmtId="0" fontId="3" fillId="0" borderId="0"/>
    <xf numFmtId="0" fontId="3" fillId="0" borderId="0"/>
    <xf numFmtId="0" fontId="2" fillId="0" borderId="0"/>
    <xf numFmtId="0" fontId="2" fillId="0" borderId="0"/>
    <xf numFmtId="0" fontId="3" fillId="0" borderId="0"/>
    <xf numFmtId="0" fontId="2" fillId="5" borderId="0"/>
    <xf numFmtId="0" fontId="2" fillId="5" borderId="12"/>
    <xf numFmtId="0" fontId="2" fillId="5" borderId="11"/>
    <xf numFmtId="0" fontId="2" fillId="5" borderId="0">
      <alignment shrinkToFit="1"/>
    </xf>
    <xf numFmtId="4" fontId="4" fillId="3" borderId="11">
      <alignment horizontal="right" vertical="top" shrinkToFit="1"/>
    </xf>
    <xf numFmtId="4" fontId="4" fillId="4" borderId="11">
      <alignment horizontal="right" vertical="top" shrinkToFit="1"/>
    </xf>
    <xf numFmtId="4" fontId="4" fillId="3" borderId="1">
      <alignment horizontal="right" vertical="top" shrinkToFit="1"/>
    </xf>
    <xf numFmtId="4" fontId="4" fillId="4" borderId="1">
      <alignment horizontal="right" vertical="top" shrinkToFit="1"/>
    </xf>
    <xf numFmtId="0" fontId="2" fillId="5" borderId="13"/>
    <xf numFmtId="0" fontId="2" fillId="5" borderId="13">
      <alignment horizontal="center"/>
    </xf>
    <xf numFmtId="4" fontId="4" fillId="0" borderId="1">
      <alignment horizontal="right" vertical="top" shrinkToFit="1"/>
    </xf>
    <xf numFmtId="49" fontId="2" fillId="0" borderId="1">
      <alignment horizontal="left" vertical="top" wrapText="1" indent="2"/>
    </xf>
    <xf numFmtId="4" fontId="2" fillId="0" borderId="1">
      <alignment horizontal="right" vertical="top" shrinkToFit="1"/>
    </xf>
    <xf numFmtId="0" fontId="2" fillId="5" borderId="13">
      <alignment shrinkToFit="1"/>
    </xf>
    <xf numFmtId="0" fontId="2" fillId="5" borderId="11">
      <alignment horizontal="center"/>
    </xf>
  </cellStyleXfs>
  <cellXfs count="68">
    <xf numFmtId="0" fontId="0" fillId="0" borderId="0" xfId="0"/>
    <xf numFmtId="0" fontId="6" fillId="0" borderId="0" xfId="0" applyFont="1"/>
    <xf numFmtId="4" fontId="6" fillId="0" borderId="0" xfId="0" applyNumberFormat="1" applyFont="1"/>
    <xf numFmtId="0" fontId="3" fillId="0" borderId="0" xfId="0" applyFont="1"/>
    <xf numFmtId="4" fontId="6" fillId="0" borderId="0" xfId="0" applyNumberFormat="1" applyFont="1" applyAlignment="1">
      <alignment wrapText="1"/>
    </xf>
    <xf numFmtId="0" fontId="6" fillId="0" borderId="9" xfId="0" applyFont="1" applyBorder="1" applyAlignment="1">
      <alignment horizontal="right" vertical="center" wrapText="1"/>
    </xf>
    <xf numFmtId="4" fontId="6" fillId="0" borderId="10" xfId="0" applyNumberFormat="1" applyFont="1" applyBorder="1" applyAlignment="1">
      <alignment horizontal="justify" vertical="center" wrapText="1"/>
    </xf>
    <xf numFmtId="0" fontId="6" fillId="0" borderId="0" xfId="0" applyFont="1" applyAlignment="1">
      <alignment horizontal="right" vertical="center"/>
    </xf>
    <xf numFmtId="0" fontId="6" fillId="0" borderId="0" xfId="0" applyFont="1" applyAlignment="1">
      <alignment horizontal="justify" vertical="center"/>
    </xf>
    <xf numFmtId="0" fontId="9" fillId="0" borderId="0" xfId="0" applyFont="1" applyAlignment="1">
      <alignment horizontal="center" vertical="center"/>
    </xf>
    <xf numFmtId="0" fontId="6" fillId="0" borderId="2" xfId="0" applyFont="1" applyBorder="1" applyAlignment="1">
      <alignment horizontal="justify" vertical="center" wrapText="1"/>
    </xf>
    <xf numFmtId="0" fontId="6" fillId="0" borderId="6" xfId="0" applyFont="1" applyBorder="1" applyAlignment="1">
      <alignment horizontal="justify" vertical="center" wrapText="1"/>
    </xf>
    <xf numFmtId="4" fontId="6" fillId="0" borderId="7" xfId="0" applyNumberFormat="1" applyFont="1" applyBorder="1" applyAlignment="1">
      <alignment horizontal="justify" vertical="center" wrapText="1"/>
    </xf>
    <xf numFmtId="0" fontId="6" fillId="0" borderId="9" xfId="0" applyFont="1" applyBorder="1" applyAlignment="1">
      <alignment horizontal="justify" vertical="center" wrapText="1"/>
    </xf>
    <xf numFmtId="0" fontId="6" fillId="0" borderId="10" xfId="0" applyFont="1" applyBorder="1"/>
    <xf numFmtId="4" fontId="10" fillId="6" borderId="2" xfId="0" applyNumberFormat="1" applyFont="1" applyFill="1" applyBorder="1" applyAlignment="1">
      <alignment horizontal="right" vertical="center"/>
    </xf>
    <xf numFmtId="4" fontId="11" fillId="6" borderId="2" xfId="0" applyNumberFormat="1" applyFont="1" applyFill="1" applyBorder="1" applyAlignment="1">
      <alignment horizontal="right" vertical="center"/>
    </xf>
    <xf numFmtId="4" fontId="10" fillId="0" borderId="2" xfId="0" applyNumberFormat="1" applyFont="1" applyFill="1" applyBorder="1" applyAlignment="1">
      <alignment horizontal="right" vertical="center"/>
    </xf>
    <xf numFmtId="4" fontId="11" fillId="0" borderId="2" xfId="0" applyNumberFormat="1" applyFont="1" applyFill="1" applyBorder="1" applyAlignment="1">
      <alignment horizontal="right" vertical="center"/>
    </xf>
    <xf numFmtId="0" fontId="6" fillId="0" borderId="0" xfId="0" applyFont="1" applyAlignment="1">
      <alignment horizontal="right"/>
    </xf>
    <xf numFmtId="0" fontId="6" fillId="0" borderId="0" xfId="0" applyFont="1" applyAlignment="1">
      <alignment horizontal="center" vertical="center"/>
    </xf>
    <xf numFmtId="49" fontId="6" fillId="0" borderId="6" xfId="0" applyNumberFormat="1" applyFont="1" applyBorder="1" applyAlignment="1">
      <alignment horizontal="justify" vertical="center" wrapText="1"/>
    </xf>
    <xf numFmtId="0" fontId="6" fillId="0" borderId="0" xfId="0" applyFont="1" applyBorder="1" applyAlignment="1">
      <alignment horizontal="right" vertical="center" wrapText="1"/>
    </xf>
    <xf numFmtId="0" fontId="6" fillId="0" borderId="17" xfId="0" applyFont="1" applyBorder="1" applyAlignment="1">
      <alignment horizontal="justify" vertical="center" wrapText="1"/>
    </xf>
    <xf numFmtId="0" fontId="6" fillId="0" borderId="0" xfId="0" applyFont="1" applyBorder="1" applyAlignment="1">
      <alignment horizontal="justify" vertical="center" wrapText="1"/>
    </xf>
    <xf numFmtId="0" fontId="11" fillId="0" borderId="9" xfId="0" applyFont="1" applyBorder="1" applyAlignment="1">
      <alignment horizontal="right" vertical="center" wrapText="1"/>
    </xf>
    <xf numFmtId="0" fontId="12" fillId="0" borderId="0" xfId="0" applyFont="1" applyBorder="1" applyAlignment="1">
      <alignment horizontal="right" vertical="center" wrapText="1"/>
    </xf>
    <xf numFmtId="4" fontId="12" fillId="0" borderId="0" xfId="0" applyNumberFormat="1" applyFont="1"/>
    <xf numFmtId="4" fontId="10" fillId="7" borderId="2" xfId="0" applyNumberFormat="1" applyFont="1" applyFill="1" applyBorder="1" applyAlignment="1">
      <alignment horizontal="right" vertical="center"/>
    </xf>
    <xf numFmtId="4" fontId="10" fillId="8" borderId="2" xfId="0" applyNumberFormat="1" applyFont="1" applyFill="1" applyBorder="1" applyAlignment="1">
      <alignment horizontal="right" vertical="center"/>
    </xf>
    <xf numFmtId="4" fontId="4" fillId="3" borderId="1" xfId="28" applyNumberFormat="1" applyProtection="1">
      <alignment horizontal="right" vertical="top" shrinkToFit="1"/>
    </xf>
    <xf numFmtId="0" fontId="6" fillId="0" borderId="8" xfId="0" applyFont="1" applyBorder="1" applyAlignment="1">
      <alignment horizontal="right" vertical="center" wrapText="1"/>
    </xf>
    <xf numFmtId="4" fontId="6" fillId="0" borderId="5" xfId="0" applyNumberFormat="1" applyFont="1" applyBorder="1" applyAlignment="1">
      <alignment horizontal="justify" vertical="center" wrapText="1"/>
    </xf>
    <xf numFmtId="0" fontId="6" fillId="0" borderId="6" xfId="0" applyFont="1" applyBorder="1" applyAlignment="1">
      <alignment horizontal="right" vertical="center" wrapText="1"/>
    </xf>
    <xf numFmtId="4" fontId="6" fillId="0" borderId="18" xfId="0" applyNumberFormat="1" applyFont="1" applyBorder="1" applyAlignment="1">
      <alignment horizontal="justify" vertical="center" wrapText="1"/>
    </xf>
    <xf numFmtId="4" fontId="6" fillId="0" borderId="19" xfId="0" applyNumberFormat="1" applyFont="1" applyBorder="1" applyAlignment="1">
      <alignment horizontal="justify"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left" vertical="center" wrapText="1"/>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14" xfId="0" applyFont="1" applyBorder="1" applyAlignment="1">
      <alignment horizontal="center" vertical="top" wrapText="1"/>
    </xf>
    <xf numFmtId="0" fontId="6" fillId="0" borderId="15" xfId="0" applyFont="1" applyBorder="1" applyAlignment="1">
      <alignment horizontal="center" vertical="top" wrapText="1"/>
    </xf>
    <xf numFmtId="0" fontId="6" fillId="0" borderId="16" xfId="0" applyFont="1" applyBorder="1" applyAlignment="1">
      <alignment horizontal="center" vertical="top" wrapText="1"/>
    </xf>
    <xf numFmtId="0" fontId="7" fillId="0" borderId="0" xfId="0" applyFont="1" applyAlignment="1">
      <alignment horizontal="center" vertical="center"/>
    </xf>
    <xf numFmtId="0" fontId="8" fillId="0" borderId="0" xfId="0" applyFont="1" applyAlignment="1">
      <alignment horizontal="center" vertical="center" wrapText="1"/>
    </xf>
    <xf numFmtId="0" fontId="6" fillId="0" borderId="14" xfId="0" applyFont="1" applyBorder="1" applyAlignment="1">
      <alignment horizontal="left" vertical="top" wrapText="1"/>
    </xf>
    <xf numFmtId="0" fontId="6" fillId="0" borderId="15" xfId="0" applyFont="1" applyBorder="1" applyAlignment="1">
      <alignment horizontal="left" vertical="top" wrapText="1"/>
    </xf>
    <xf numFmtId="0" fontId="6" fillId="0" borderId="16" xfId="0" applyFont="1" applyBorder="1" applyAlignment="1">
      <alignment horizontal="left" vertical="top" wrapText="1"/>
    </xf>
    <xf numFmtId="0" fontId="6" fillId="0" borderId="2" xfId="0" applyFont="1" applyBorder="1" applyAlignment="1">
      <alignment horizontal="left" vertical="center" wrapText="1"/>
    </xf>
    <xf numFmtId="0" fontId="6" fillId="0" borderId="14" xfId="0" applyFont="1" applyBorder="1" applyAlignment="1">
      <alignment horizontal="left" vertical="center" wrapText="1"/>
    </xf>
    <xf numFmtId="49" fontId="6" fillId="0" borderId="3" xfId="0" applyNumberFormat="1" applyFont="1" applyBorder="1" applyAlignment="1">
      <alignment horizontal="left" vertical="center" wrapText="1"/>
    </xf>
    <xf numFmtId="49" fontId="6" fillId="0" borderId="4" xfId="0" applyNumberFormat="1" applyFont="1" applyBorder="1" applyAlignment="1">
      <alignment horizontal="left" vertical="center" wrapText="1"/>
    </xf>
    <xf numFmtId="49" fontId="6" fillId="0" borderId="6" xfId="0" applyNumberFormat="1" applyFont="1" applyBorder="1" applyAlignment="1">
      <alignment horizontal="left" vertical="center" wrapText="1"/>
    </xf>
    <xf numFmtId="49" fontId="6" fillId="0" borderId="7" xfId="0" applyNumberFormat="1" applyFont="1" applyBorder="1" applyAlignment="1">
      <alignment horizontal="left" vertical="center" wrapText="1"/>
    </xf>
    <xf numFmtId="49" fontId="6" fillId="0" borderId="8" xfId="0" applyNumberFormat="1" applyFont="1" applyBorder="1" applyAlignment="1">
      <alignment horizontal="left" vertical="center" wrapText="1"/>
    </xf>
    <xf numFmtId="49" fontId="6" fillId="0" borderId="5" xfId="0" applyNumberFormat="1" applyFont="1" applyBorder="1" applyAlignment="1">
      <alignment horizontal="left" vertical="center" wrapText="1"/>
    </xf>
    <xf numFmtId="49" fontId="6" fillId="0" borderId="9" xfId="0" applyNumberFormat="1" applyFont="1" applyBorder="1" applyAlignment="1">
      <alignment horizontal="left" vertical="center" wrapText="1"/>
    </xf>
    <xf numFmtId="49" fontId="6" fillId="0" borderId="10" xfId="0" applyNumberFormat="1" applyFont="1" applyBorder="1" applyAlignment="1">
      <alignment horizontal="left" vertical="center" wrapText="1"/>
    </xf>
    <xf numFmtId="0" fontId="6" fillId="0" borderId="3" xfId="0" applyFont="1" applyBorder="1" applyAlignment="1">
      <alignment horizontal="left" vertical="top" wrapText="1"/>
    </xf>
    <xf numFmtId="0" fontId="7" fillId="0" borderId="0" xfId="0" applyFont="1" applyAlignment="1">
      <alignment horizontal="center" vertical="center" wrapText="1"/>
    </xf>
    <xf numFmtId="0" fontId="6" fillId="0" borderId="2" xfId="0" applyFont="1" applyBorder="1" applyAlignment="1">
      <alignment horizontal="center" vertical="top" wrapText="1"/>
    </xf>
    <xf numFmtId="0" fontId="6" fillId="0" borderId="2" xfId="0" applyFont="1" applyBorder="1" applyAlignment="1">
      <alignment horizontal="left" vertical="top" wrapText="1"/>
    </xf>
  </cellXfs>
  <cellStyles count="37">
    <cellStyle name="br" xfId="17"/>
    <cellStyle name="col" xfId="18"/>
    <cellStyle name="st16" xfId="2"/>
    <cellStyle name="st29" xfId="4"/>
    <cellStyle name="st30" xfId="5"/>
    <cellStyle name="st31" xfId="6"/>
    <cellStyle name="st32" xfId="7"/>
    <cellStyle name="style0" xfId="19"/>
    <cellStyle name="td" xfId="20"/>
    <cellStyle name="tr" xfId="21"/>
    <cellStyle name="xl21" xfId="22"/>
    <cellStyle name="xl22" xfId="8"/>
    <cellStyle name="xl23" xfId="9"/>
    <cellStyle name="xl24" xfId="1"/>
    <cellStyle name="xl24 2" xfId="10"/>
    <cellStyle name="xl25" xfId="11"/>
    <cellStyle name="xl26" xfId="23"/>
    <cellStyle name="xl27" xfId="12"/>
    <cellStyle name="xl28" xfId="24"/>
    <cellStyle name="xl29" xfId="25"/>
    <cellStyle name="xl30" xfId="13"/>
    <cellStyle name="xl31" xfId="26"/>
    <cellStyle name="xl32" xfId="27"/>
    <cellStyle name="xl33" xfId="14"/>
    <cellStyle name="xl34" xfId="15"/>
    <cellStyle name="xl35" xfId="16"/>
    <cellStyle name="xl36" xfId="28"/>
    <cellStyle name="xl37" xfId="29"/>
    <cellStyle name="xl38" xfId="30"/>
    <cellStyle name="xl39" xfId="31"/>
    <cellStyle name="xl40" xfId="32"/>
    <cellStyle name="xl41" xfId="33"/>
    <cellStyle name="xl42" xfId="34"/>
    <cellStyle name="xl43" xfId="35"/>
    <cellStyle name="xl44" xfId="36"/>
    <cellStyle name="Обычный" xfId="0" builtinId="0"/>
    <cellStyle name="Обычный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4"/>
  <sheetViews>
    <sheetView tabSelected="1" view="pageBreakPreview" topLeftCell="A28" zoomScale="70" zoomScaleNormal="100" zoomScaleSheetLayoutView="70" workbookViewId="0">
      <selection activeCell="D54" sqref="D54"/>
    </sheetView>
  </sheetViews>
  <sheetFormatPr defaultRowHeight="15"/>
  <cols>
    <col min="1" max="1" width="66" style="3" customWidth="1"/>
    <col min="2" max="2" width="55" style="3" customWidth="1"/>
    <col min="3" max="3" width="29.28515625" style="3" bestFit="1" customWidth="1"/>
    <col min="4" max="4" width="30.28515625" style="3" bestFit="1" customWidth="1"/>
    <col min="5" max="5" width="9.140625" style="3"/>
    <col min="6" max="6" width="11.7109375" style="3" bestFit="1" customWidth="1"/>
    <col min="7" max="15" width="16.42578125" style="3" bestFit="1" customWidth="1"/>
    <col min="16" max="16384" width="9.140625" style="3"/>
  </cols>
  <sheetData>
    <row r="1" spans="1:15" s="1" customFormat="1" ht="18.75">
      <c r="C1" s="7" t="s">
        <v>28</v>
      </c>
    </row>
    <row r="2" spans="1:15" s="1" customFormat="1" ht="18.75">
      <c r="A2" s="8"/>
      <c r="B2" s="8"/>
    </row>
    <row r="3" spans="1:15" s="1" customFormat="1" ht="18.75">
      <c r="A3" s="49" t="s">
        <v>0</v>
      </c>
      <c r="B3" s="49"/>
      <c r="C3" s="49"/>
    </row>
    <row r="4" spans="1:15" s="1" customFormat="1" ht="18.75">
      <c r="A4" s="49" t="s">
        <v>1</v>
      </c>
      <c r="B4" s="49"/>
      <c r="C4" s="49"/>
    </row>
    <row r="5" spans="1:15" ht="75.75" customHeight="1">
      <c r="A5" s="50" t="s">
        <v>133</v>
      </c>
      <c r="B5" s="50"/>
      <c r="C5" s="50"/>
    </row>
    <row r="6" spans="1:15" ht="15.75">
      <c r="A6" s="9"/>
    </row>
    <row r="7" spans="1:15" s="1" customFormat="1" ht="54.75" customHeight="1">
      <c r="A7" s="10" t="s">
        <v>2</v>
      </c>
      <c r="B7" s="36" t="s">
        <v>30</v>
      </c>
      <c r="C7" s="37"/>
    </row>
    <row r="8" spans="1:15" s="1" customFormat="1" ht="58.5" customHeight="1">
      <c r="A8" s="10" t="s">
        <v>3</v>
      </c>
      <c r="B8" s="36" t="s">
        <v>30</v>
      </c>
      <c r="C8" s="37"/>
    </row>
    <row r="9" spans="1:15" s="1" customFormat="1" ht="157.5" customHeight="1">
      <c r="A9" s="10" t="s">
        <v>4</v>
      </c>
      <c r="B9" s="36" t="s">
        <v>31</v>
      </c>
      <c r="C9" s="37"/>
    </row>
    <row r="10" spans="1:15" s="1" customFormat="1" ht="37.5">
      <c r="A10" s="10" t="s">
        <v>5</v>
      </c>
      <c r="B10" s="41" t="s">
        <v>158</v>
      </c>
      <c r="C10" s="42"/>
    </row>
    <row r="11" spans="1:15" s="1" customFormat="1" ht="68.25" customHeight="1">
      <c r="A11" s="10" t="s">
        <v>6</v>
      </c>
      <c r="B11" s="38" t="s">
        <v>32</v>
      </c>
      <c r="C11" s="39"/>
    </row>
    <row r="12" spans="1:15" s="1" customFormat="1" ht="68.25" customHeight="1">
      <c r="A12" s="38" t="s">
        <v>7</v>
      </c>
      <c r="B12" s="38" t="s">
        <v>33</v>
      </c>
      <c r="C12" s="39"/>
    </row>
    <row r="13" spans="1:15" s="1" customFormat="1" ht="261" customHeight="1">
      <c r="A13" s="40"/>
      <c r="B13" s="40" t="s">
        <v>34</v>
      </c>
      <c r="C13" s="43"/>
      <c r="F13" s="25"/>
      <c r="G13" s="25"/>
      <c r="H13" s="25"/>
      <c r="I13" s="25"/>
      <c r="J13" s="25"/>
      <c r="K13" s="25"/>
      <c r="L13" s="25"/>
      <c r="M13" s="25"/>
      <c r="N13" s="25"/>
      <c r="O13" s="25"/>
    </row>
    <row r="14" spans="1:15" s="1" customFormat="1" ht="52.5" customHeight="1">
      <c r="A14" s="10" t="s">
        <v>8</v>
      </c>
      <c r="B14" s="44" t="s">
        <v>190</v>
      </c>
      <c r="C14" s="45"/>
      <c r="F14" s="2"/>
      <c r="G14" s="2"/>
      <c r="H14" s="2"/>
      <c r="I14" s="2"/>
      <c r="J14" s="2"/>
      <c r="K14" s="2"/>
      <c r="L14" s="2"/>
      <c r="M14" s="2"/>
      <c r="N14" s="2"/>
      <c r="O14" s="2"/>
    </row>
    <row r="15" spans="1:15" s="1" customFormat="1" ht="45.75" customHeight="1">
      <c r="A15" s="46" t="s">
        <v>9</v>
      </c>
      <c r="B15" s="11" t="s">
        <v>13</v>
      </c>
      <c r="C15" s="12" t="str">
        <f>SUBSTITUTE(TEXT(D15,"# ##0\ руб ,00\ копеек"),",",)</f>
        <v>264 864 833 руб 00 копеек</v>
      </c>
      <c r="D15" s="2">
        <f>SUM(D17:D27)</f>
        <v>264864833</v>
      </c>
    </row>
    <row r="16" spans="1:15" s="1" customFormat="1" ht="18.75">
      <c r="A16" s="47"/>
      <c r="B16" s="13" t="s">
        <v>14</v>
      </c>
      <c r="C16" s="6"/>
      <c r="D16" s="2"/>
    </row>
    <row r="17" spans="1:4" s="1" customFormat="1" ht="18.75">
      <c r="A17" s="47"/>
      <c r="B17" s="5" t="s">
        <v>35</v>
      </c>
      <c r="C17" s="6" t="str">
        <f>SUBSTITUTE(TEXT(D17,"# ##0\ руб ,00\ копеек"),",",)</f>
        <v>88 000 руб 00 копеек</v>
      </c>
      <c r="D17" s="2">
        <f t="shared" ref="D17:D24" si="0">D30+D43</f>
        <v>88000</v>
      </c>
    </row>
    <row r="18" spans="1:4" s="1" customFormat="1" ht="21.75" customHeight="1">
      <c r="A18" s="47"/>
      <c r="B18" s="5" t="s">
        <v>15</v>
      </c>
      <c r="C18" s="6" t="str">
        <f>SUBSTITUTE(TEXT(D18,"# ##0\ руб ,00\ копеек"),",",)</f>
        <v>21 849 700 руб 00 копеек</v>
      </c>
      <c r="D18" s="2">
        <f t="shared" si="0"/>
        <v>21849700</v>
      </c>
    </row>
    <row r="19" spans="1:4" s="1" customFormat="1" ht="22.5" customHeight="1">
      <c r="A19" s="47"/>
      <c r="B19" s="5" t="s">
        <v>16</v>
      </c>
      <c r="C19" s="6" t="str">
        <f t="shared" ref="C19:C49" si="1">SUBSTITUTE(TEXT(D19,"# ##0\ руб ,00\ копеек"),",",)</f>
        <v>22 827 666 руб 00 копеек</v>
      </c>
      <c r="D19" s="2">
        <f t="shared" si="0"/>
        <v>22827666</v>
      </c>
    </row>
    <row r="20" spans="1:4" s="1" customFormat="1" ht="27.75" customHeight="1">
      <c r="A20" s="47"/>
      <c r="B20" s="5" t="s">
        <v>22</v>
      </c>
      <c r="C20" s="6" t="str">
        <f t="shared" si="1"/>
        <v>23 440 400 руб 00 копеек</v>
      </c>
      <c r="D20" s="2">
        <f t="shared" si="0"/>
        <v>23440400</v>
      </c>
    </row>
    <row r="21" spans="1:4" s="1" customFormat="1" ht="21.75" customHeight="1">
      <c r="A21" s="47"/>
      <c r="B21" s="5" t="s">
        <v>23</v>
      </c>
      <c r="C21" s="6" t="str">
        <f t="shared" si="1"/>
        <v>23 672 075 руб 00 копеек</v>
      </c>
      <c r="D21" s="2">
        <f t="shared" si="0"/>
        <v>23672075</v>
      </c>
    </row>
    <row r="22" spans="1:4" s="1" customFormat="1" ht="24.75" customHeight="1">
      <c r="A22" s="47"/>
      <c r="B22" s="5" t="s">
        <v>24</v>
      </c>
      <c r="C22" s="6" t="str">
        <f t="shared" si="1"/>
        <v>24 651 900 руб 00 копеек</v>
      </c>
      <c r="D22" s="2">
        <f t="shared" si="0"/>
        <v>24651900</v>
      </c>
    </row>
    <row r="23" spans="1:4" s="1" customFormat="1" ht="24.75" customHeight="1">
      <c r="A23" s="47"/>
      <c r="B23" s="5" t="s">
        <v>20</v>
      </c>
      <c r="C23" s="6" t="str">
        <f t="shared" si="1"/>
        <v>26 322 960 руб 00 копеек</v>
      </c>
      <c r="D23" s="2">
        <f t="shared" si="0"/>
        <v>26322960</v>
      </c>
    </row>
    <row r="24" spans="1:4" s="1" customFormat="1" ht="22.5" customHeight="1">
      <c r="A24" s="47"/>
      <c r="B24" s="5" t="s">
        <v>132</v>
      </c>
      <c r="C24" s="6" t="str">
        <f t="shared" ref="C24" si="2">SUBSTITUTE(TEXT(D24,"# ##0\ руб ,00\ копеек"),",",)</f>
        <v>28 172 900 руб 00 копеек</v>
      </c>
      <c r="D24" s="2">
        <f t="shared" si="0"/>
        <v>28172900</v>
      </c>
    </row>
    <row r="25" spans="1:4" s="1" customFormat="1" ht="22.5" customHeight="1">
      <c r="A25" s="47"/>
      <c r="B25" s="5" t="s">
        <v>148</v>
      </c>
      <c r="C25" s="6" t="str">
        <f>SUBSTITUTE(TEXT(D25,"# ##0\ руб ,00\ копеек"),",",)</f>
        <v>31 083 344 руб 00 копеек</v>
      </c>
      <c r="D25" s="2">
        <f>D38+D51</f>
        <v>31083344</v>
      </c>
    </row>
    <row r="26" spans="1:4" s="1" customFormat="1" ht="22.5" customHeight="1">
      <c r="A26" s="47"/>
      <c r="B26" s="5" t="s">
        <v>150</v>
      </c>
      <c r="C26" s="6" t="str">
        <f>SUBSTITUTE(TEXT(D26,"# ##0\ руб ,00\ копеек"),",",)</f>
        <v>31 277 244 руб 00 копеек</v>
      </c>
      <c r="D26" s="2">
        <f>D39+D53</f>
        <v>31277244</v>
      </c>
    </row>
    <row r="27" spans="1:4" s="1" customFormat="1" ht="22.5" customHeight="1">
      <c r="A27" s="47"/>
      <c r="B27" s="5" t="s">
        <v>188</v>
      </c>
      <c r="C27" s="6" t="str">
        <f>SUBSTITUTE(TEXT(D27,"# ##0\ руб ,00\ копеек"),",",)</f>
        <v>31 478 644 руб 00 копеек</v>
      </c>
      <c r="D27" s="2">
        <f>D40+D53</f>
        <v>31478644</v>
      </c>
    </row>
    <row r="28" spans="1:4" s="1" customFormat="1" ht="37.5">
      <c r="A28" s="47"/>
      <c r="B28" s="13" t="s">
        <v>21</v>
      </c>
      <c r="C28" s="6" t="str">
        <f t="shared" si="1"/>
        <v>264 439 933 руб 00 копеек</v>
      </c>
      <c r="D28" s="2">
        <f>SUM(D30:D40)</f>
        <v>264439933</v>
      </c>
    </row>
    <row r="29" spans="1:4" s="1" customFormat="1" ht="18.75">
      <c r="A29" s="47"/>
      <c r="B29" s="13" t="s">
        <v>14</v>
      </c>
      <c r="C29" s="6"/>
      <c r="D29" s="2"/>
    </row>
    <row r="30" spans="1:4" s="1" customFormat="1" ht="18.75">
      <c r="A30" s="47"/>
      <c r="B30" s="5" t="s">
        <v>35</v>
      </c>
      <c r="C30" s="6" t="str">
        <f>SUBSTITUTE(TEXT(D30,"# ##0\ руб ,00\ копеек"),",",)</f>
        <v>0 руб 00 копеек</v>
      </c>
      <c r="D30" s="2">
        <v>0</v>
      </c>
    </row>
    <row r="31" spans="1:4" s="1" customFormat="1" ht="24.75" customHeight="1">
      <c r="A31" s="47"/>
      <c r="B31" s="5" t="s">
        <v>15</v>
      </c>
      <c r="C31" s="6" t="str">
        <f t="shared" si="1"/>
        <v>21 812 700 руб 00 копеек</v>
      </c>
      <c r="D31" s="2">
        <v>21812700</v>
      </c>
    </row>
    <row r="32" spans="1:4" s="1" customFormat="1" ht="26.25" customHeight="1">
      <c r="A32" s="47"/>
      <c r="B32" s="5" t="s">
        <v>16</v>
      </c>
      <c r="C32" s="6" t="str">
        <f t="shared" si="1"/>
        <v>22 792 966 руб 00 копеек</v>
      </c>
      <c r="D32" s="2">
        <v>22792966</v>
      </c>
    </row>
    <row r="33" spans="1:4" s="1" customFormat="1" ht="24" customHeight="1">
      <c r="A33" s="47"/>
      <c r="B33" s="5" t="s">
        <v>22</v>
      </c>
      <c r="C33" s="6" t="str">
        <f t="shared" si="1"/>
        <v>23 406 400 руб 00 копеек</v>
      </c>
      <c r="D33" s="2">
        <v>23406400</v>
      </c>
    </row>
    <row r="34" spans="1:4" s="1" customFormat="1" ht="26.25" customHeight="1">
      <c r="A34" s="47"/>
      <c r="B34" s="5" t="s">
        <v>23</v>
      </c>
      <c r="C34" s="6" t="str">
        <f t="shared" si="1"/>
        <v>23 638 075 руб 00 копеек</v>
      </c>
      <c r="D34" s="2">
        <v>23638075</v>
      </c>
    </row>
    <row r="35" spans="1:4" s="1" customFormat="1" ht="27.75" customHeight="1">
      <c r="A35" s="47"/>
      <c r="B35" s="5" t="s">
        <v>24</v>
      </c>
      <c r="C35" s="6" t="str">
        <f t="shared" si="1"/>
        <v>24 621 300 руб 00 копеек</v>
      </c>
      <c r="D35" s="2">
        <v>24621300</v>
      </c>
    </row>
    <row r="36" spans="1:4" s="1" customFormat="1" ht="37.5">
      <c r="A36" s="47"/>
      <c r="B36" s="5" t="s">
        <v>20</v>
      </c>
      <c r="C36" s="6" t="str">
        <f t="shared" si="1"/>
        <v>26 292 360 руб 00 копеек</v>
      </c>
      <c r="D36" s="2">
        <v>26292360</v>
      </c>
    </row>
    <row r="37" spans="1:4" s="1" customFormat="1" ht="22.5" customHeight="1">
      <c r="A37" s="47"/>
      <c r="B37" s="5" t="s">
        <v>132</v>
      </c>
      <c r="C37" s="6" t="str">
        <f t="shared" si="1"/>
        <v>28 138 900 руб 00 копеек</v>
      </c>
      <c r="D37" s="2">
        <v>28138900</v>
      </c>
    </row>
    <row r="38" spans="1:4" s="1" customFormat="1" ht="22.5" customHeight="1">
      <c r="A38" s="47"/>
      <c r="B38" s="5" t="s">
        <v>148</v>
      </c>
      <c r="C38" s="6" t="str">
        <f>SUBSTITUTE(TEXT(D38,"# ##0\ руб ,00\ копеек"),",",)</f>
        <v>31 049 344 руб 00 копеек</v>
      </c>
      <c r="D38" s="30">
        <v>31049344</v>
      </c>
    </row>
    <row r="39" spans="1:4" s="1" customFormat="1" ht="22.5" customHeight="1">
      <c r="A39" s="47"/>
      <c r="B39" s="5" t="s">
        <v>150</v>
      </c>
      <c r="C39" s="6" t="str">
        <f>SUBSTITUTE(TEXT(D39,"# ##0\ руб ,00\ копеек"),",",)</f>
        <v>31 243 244 руб 00 копеек</v>
      </c>
      <c r="D39" s="30">
        <v>31243244</v>
      </c>
    </row>
    <row r="40" spans="1:4" s="1" customFormat="1" ht="22.5" customHeight="1">
      <c r="A40" s="47"/>
      <c r="B40" s="5" t="s">
        <v>188</v>
      </c>
      <c r="C40" s="6" t="str">
        <f>SUBSTITUTE(TEXT(D40,"# ##0\ руб ,00\ копеек"),",",)</f>
        <v>31 444 644 руб 00 копеек</v>
      </c>
      <c r="D40" s="30">
        <v>31444644</v>
      </c>
    </row>
    <row r="41" spans="1:4" s="1" customFormat="1" ht="37.5">
      <c r="A41" s="47"/>
      <c r="B41" s="13" t="s">
        <v>25</v>
      </c>
      <c r="C41" s="6" t="str">
        <f t="shared" si="1"/>
        <v>424 900 руб 00 копеек</v>
      </c>
      <c r="D41" s="2">
        <f>SUM(D43:D53)</f>
        <v>424900</v>
      </c>
    </row>
    <row r="42" spans="1:4" s="1" customFormat="1" ht="18.75">
      <c r="A42" s="47"/>
      <c r="B42" s="13" t="s">
        <v>14</v>
      </c>
      <c r="C42" s="6"/>
      <c r="D42" s="2"/>
    </row>
    <row r="43" spans="1:4" s="1" customFormat="1" ht="18.75">
      <c r="A43" s="47"/>
      <c r="B43" s="5" t="s">
        <v>35</v>
      </c>
      <c r="C43" s="6" t="str">
        <f>SUBSTITUTE(TEXT(D43,"# ##0\ руб ,00\ копеек"),",",)</f>
        <v>88 000 руб 00 копеек</v>
      </c>
      <c r="D43" s="2">
        <v>88000</v>
      </c>
    </row>
    <row r="44" spans="1:4" s="1" customFormat="1" ht="24.75" customHeight="1">
      <c r="A44" s="47"/>
      <c r="B44" s="5" t="s">
        <v>15</v>
      </c>
      <c r="C44" s="6" t="str">
        <f t="shared" si="1"/>
        <v>37 000 руб 00 копеек</v>
      </c>
      <c r="D44" s="2">
        <v>37000</v>
      </c>
    </row>
    <row r="45" spans="1:4" s="1" customFormat="1" ht="27.75" customHeight="1">
      <c r="A45" s="47"/>
      <c r="B45" s="5" t="s">
        <v>16</v>
      </c>
      <c r="C45" s="6" t="str">
        <f t="shared" si="1"/>
        <v>34 700 руб 00 копеек</v>
      </c>
      <c r="D45" s="2">
        <v>34700</v>
      </c>
    </row>
    <row r="46" spans="1:4" s="1" customFormat="1" ht="26.25" customHeight="1">
      <c r="A46" s="47"/>
      <c r="B46" s="5" t="s">
        <v>22</v>
      </c>
      <c r="C46" s="6" t="str">
        <f t="shared" si="1"/>
        <v>34 000 руб 00 копеек</v>
      </c>
      <c r="D46" s="2">
        <v>34000</v>
      </c>
    </row>
    <row r="47" spans="1:4" s="1" customFormat="1" ht="24.75" customHeight="1">
      <c r="A47" s="47"/>
      <c r="B47" s="5" t="s">
        <v>23</v>
      </c>
      <c r="C47" s="6" t="str">
        <f t="shared" si="1"/>
        <v>34 000 руб 00 копеек</v>
      </c>
      <c r="D47" s="2">
        <v>34000</v>
      </c>
    </row>
    <row r="48" spans="1:4" s="1" customFormat="1" ht="24" customHeight="1">
      <c r="A48" s="47"/>
      <c r="B48" s="5" t="s">
        <v>24</v>
      </c>
      <c r="C48" s="6" t="str">
        <f t="shared" si="1"/>
        <v>30 600 руб 00 копеек</v>
      </c>
      <c r="D48" s="2">
        <v>30600</v>
      </c>
    </row>
    <row r="49" spans="1:4" s="1" customFormat="1" ht="22.5" customHeight="1">
      <c r="A49" s="47"/>
      <c r="B49" s="5" t="s">
        <v>20</v>
      </c>
      <c r="C49" s="6" t="str">
        <f t="shared" si="1"/>
        <v>30 600 руб 00 копеек</v>
      </c>
      <c r="D49" s="2">
        <v>30600</v>
      </c>
    </row>
    <row r="50" spans="1:4" s="1" customFormat="1" ht="22.5" customHeight="1">
      <c r="A50" s="47"/>
      <c r="B50" s="5" t="s">
        <v>132</v>
      </c>
      <c r="C50" s="6" t="str">
        <f t="shared" ref="C50" si="3">SUBSTITUTE(TEXT(D50,"# ##0\ руб ,00\ копеек"),",",)</f>
        <v>34 000 руб 00 копеек</v>
      </c>
      <c r="D50" s="2">
        <v>34000</v>
      </c>
    </row>
    <row r="51" spans="1:4" s="1" customFormat="1" ht="22.5" customHeight="1">
      <c r="A51" s="47"/>
      <c r="B51" s="5" t="s">
        <v>148</v>
      </c>
      <c r="C51" s="6" t="str">
        <f>SUBSTITUTE(TEXT(D51,"# ##0\ руб ,00\ копеек"),",",)</f>
        <v>34 000 руб 00 копеек</v>
      </c>
      <c r="D51" s="30">
        <v>34000</v>
      </c>
    </row>
    <row r="52" spans="1:4" s="1" customFormat="1" ht="22.5" customHeight="1">
      <c r="A52" s="47"/>
      <c r="B52" s="5" t="s">
        <v>150</v>
      </c>
      <c r="C52" s="6" t="str">
        <f>SUBSTITUTE(TEXT(D52,"# ##0\ руб ,00\ копеек"),",",)</f>
        <v>34 000 руб 00 копеек</v>
      </c>
      <c r="D52" s="30">
        <v>34000</v>
      </c>
    </row>
    <row r="53" spans="1:4" s="1" customFormat="1" ht="22.5" customHeight="1">
      <c r="A53" s="48"/>
      <c r="B53" s="5" t="s">
        <v>188</v>
      </c>
      <c r="C53" s="6" t="str">
        <f>SUBSTITUTE(TEXT(D53,"# ##0\ руб ,00\ копеек"),",",)</f>
        <v>34 000 руб 00 копеек</v>
      </c>
      <c r="D53" s="30">
        <v>34000</v>
      </c>
    </row>
    <row r="54" spans="1:4" s="1" customFormat="1" ht="126" customHeight="1">
      <c r="A54" s="10" t="s">
        <v>10</v>
      </c>
      <c r="B54" s="36" t="s">
        <v>36</v>
      </c>
      <c r="C54" s="37"/>
    </row>
  </sheetData>
  <mergeCells count="14">
    <mergeCell ref="A3:C3"/>
    <mergeCell ref="A4:C4"/>
    <mergeCell ref="A5:C5"/>
    <mergeCell ref="B7:C7"/>
    <mergeCell ref="B8:C8"/>
    <mergeCell ref="B54:C54"/>
    <mergeCell ref="B12:C12"/>
    <mergeCell ref="A12:A13"/>
    <mergeCell ref="B9:C9"/>
    <mergeCell ref="B10:C10"/>
    <mergeCell ref="B11:C11"/>
    <mergeCell ref="B13:C13"/>
    <mergeCell ref="B14:C14"/>
    <mergeCell ref="A15:A53"/>
  </mergeCells>
  <pageMargins left="0.98425196850393704" right="0.39370078740157483" top="0.78740157480314965" bottom="0.78740157480314965" header="0.31496062992125984" footer="0.31496062992125984"/>
  <pageSetup paperSize="9" scale="57" orientation="portrait" verticalDpi="200" r:id="rId1"/>
  <headerFooter>
    <oddHeader>&amp;C&amp;P</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3"/>
  <sheetViews>
    <sheetView view="pageBreakPreview" topLeftCell="A11" zoomScale="60" zoomScaleNormal="100" workbookViewId="0">
      <selection activeCell="B31" sqref="B31"/>
    </sheetView>
  </sheetViews>
  <sheetFormatPr defaultRowHeight="15"/>
  <cols>
    <col min="1" max="1" width="66" style="3" customWidth="1"/>
    <col min="2" max="2" width="72.140625" style="3" customWidth="1"/>
    <col min="3" max="3" width="46" style="3" customWidth="1"/>
    <col min="4" max="4" width="30.28515625" style="3" bestFit="1" customWidth="1"/>
    <col min="5" max="9" width="9.140625" style="3"/>
    <col min="10" max="10" width="14.7109375" style="3" bestFit="1" customWidth="1"/>
    <col min="11" max="12" width="17.5703125" style="3" bestFit="1" customWidth="1"/>
    <col min="13" max="14" width="14" style="3" bestFit="1" customWidth="1"/>
    <col min="15" max="15" width="17.5703125" style="3" bestFit="1" customWidth="1"/>
    <col min="16" max="19" width="14" style="3" bestFit="1" customWidth="1"/>
    <col min="20" max="16384" width="9.140625" style="3"/>
  </cols>
  <sheetData>
    <row r="1" spans="1:4" s="1" customFormat="1" ht="18.75">
      <c r="C1" s="7" t="s">
        <v>28</v>
      </c>
    </row>
    <row r="2" spans="1:4" s="1" customFormat="1" ht="18.75">
      <c r="A2" s="8"/>
      <c r="B2" s="8"/>
    </row>
    <row r="3" spans="1:4" s="1" customFormat="1" ht="18.75">
      <c r="A3" s="49" t="s">
        <v>0</v>
      </c>
      <c r="B3" s="49"/>
      <c r="C3" s="49"/>
    </row>
    <row r="4" spans="1:4" s="1" customFormat="1" ht="18.75">
      <c r="A4" s="49" t="s">
        <v>1</v>
      </c>
      <c r="B4" s="49"/>
      <c r="C4" s="49"/>
    </row>
    <row r="5" spans="1:4" ht="42.75" customHeight="1">
      <c r="A5" s="50" t="s">
        <v>140</v>
      </c>
      <c r="B5" s="50"/>
      <c r="C5" s="50"/>
    </row>
    <row r="6" spans="1:4" ht="15.75">
      <c r="A6" s="9"/>
    </row>
    <row r="7" spans="1:4" s="1" customFormat="1" ht="43.5" customHeight="1">
      <c r="A7" s="10" t="s">
        <v>2</v>
      </c>
      <c r="B7" s="36" t="s">
        <v>159</v>
      </c>
      <c r="C7" s="37"/>
    </row>
    <row r="8" spans="1:4" s="1" customFormat="1" ht="37.5">
      <c r="A8" s="10" t="s">
        <v>3</v>
      </c>
      <c r="B8" s="36" t="s">
        <v>159</v>
      </c>
      <c r="C8" s="37"/>
    </row>
    <row r="9" spans="1:4" s="1" customFormat="1" ht="193.5" customHeight="1">
      <c r="A9" s="10" t="s">
        <v>4</v>
      </c>
      <c r="B9" s="56" t="s">
        <v>168</v>
      </c>
      <c r="C9" s="57"/>
    </row>
    <row r="10" spans="1:4" s="1" customFormat="1" ht="273.75" customHeight="1">
      <c r="A10" s="10" t="s">
        <v>5</v>
      </c>
      <c r="B10" s="56" t="s">
        <v>169</v>
      </c>
      <c r="C10" s="57"/>
    </row>
    <row r="11" spans="1:4" s="1" customFormat="1" ht="204.75" customHeight="1">
      <c r="A11" s="10" t="s">
        <v>6</v>
      </c>
      <c r="B11" s="56" t="s">
        <v>68</v>
      </c>
      <c r="C11" s="57"/>
    </row>
    <row r="12" spans="1:4" s="1" customFormat="1" ht="198.75" customHeight="1">
      <c r="A12" s="10" t="s">
        <v>7</v>
      </c>
      <c r="B12" s="56" t="s">
        <v>69</v>
      </c>
      <c r="C12" s="57"/>
    </row>
    <row r="13" spans="1:4" s="1" customFormat="1" ht="37.5">
      <c r="A13" s="10" t="s">
        <v>8</v>
      </c>
      <c r="B13" s="38" t="s">
        <v>199</v>
      </c>
      <c r="C13" s="39"/>
    </row>
    <row r="14" spans="1:4" s="1" customFormat="1" ht="37.5" customHeight="1">
      <c r="A14" s="67" t="s">
        <v>9</v>
      </c>
      <c r="B14" s="11" t="s">
        <v>13</v>
      </c>
      <c r="C14" s="12" t="str">
        <f>SUBSTITUTE(TEXT(D14,"# ##0\ руб ,00\ копеек"),",",)</f>
        <v>428 792 534 руб 23 копеек</v>
      </c>
      <c r="D14" s="2">
        <f>SUM(D17:D26)</f>
        <v>428792534.23000002</v>
      </c>
    </row>
    <row r="15" spans="1:4" s="1" customFormat="1" ht="18.75">
      <c r="A15" s="67"/>
      <c r="B15" s="13" t="s">
        <v>14</v>
      </c>
      <c r="C15" s="6"/>
      <c r="D15" s="2"/>
    </row>
    <row r="16" spans="1:4" s="1" customFormat="1" ht="18.75">
      <c r="A16" s="67"/>
      <c r="B16" s="5" t="s">
        <v>35</v>
      </c>
      <c r="C16" s="6" t="str">
        <f t="shared" ref="C16" si="0">SUBSTITUTE(TEXT(D16,"# ##0\ руб ,00\ копеек"),",",)</f>
        <v>0 руб 00 копеек</v>
      </c>
      <c r="D16" s="2">
        <v>0</v>
      </c>
    </row>
    <row r="17" spans="1:19" s="1" customFormat="1" ht="21.75" customHeight="1">
      <c r="A17" s="67"/>
      <c r="B17" s="5" t="s">
        <v>15</v>
      </c>
      <c r="C17" s="6" t="str">
        <f t="shared" ref="C17:C52" si="1">SUBSTITUTE(TEXT(D17,"# ##0\ руб ,00\ копеек"),",",)</f>
        <v>42 846 351 руб 00 копеек</v>
      </c>
      <c r="D17" s="2">
        <f>D43</f>
        <v>42846351</v>
      </c>
      <c r="J17" s="5" t="s">
        <v>185</v>
      </c>
      <c r="K17" s="5" t="s">
        <v>173</v>
      </c>
      <c r="L17" s="5" t="s">
        <v>174</v>
      </c>
      <c r="M17" s="5" t="s">
        <v>175</v>
      </c>
      <c r="N17" s="5" t="s">
        <v>176</v>
      </c>
      <c r="O17" s="5" t="s">
        <v>177</v>
      </c>
      <c r="P17" s="5" t="s">
        <v>178</v>
      </c>
      <c r="Q17" s="5" t="s">
        <v>179</v>
      </c>
      <c r="R17" s="5" t="s">
        <v>183</v>
      </c>
      <c r="S17" s="5" t="s">
        <v>184</v>
      </c>
    </row>
    <row r="18" spans="1:19" s="1" customFormat="1" ht="22.5" customHeight="1">
      <c r="A18" s="67"/>
      <c r="B18" s="5" t="s">
        <v>16</v>
      </c>
      <c r="C18" s="6" t="str">
        <f t="shared" si="1"/>
        <v>50 561 916 руб 57 копеек</v>
      </c>
      <c r="D18" s="2">
        <f>D44</f>
        <v>50561916.57</v>
      </c>
      <c r="J18" s="1">
        <v>0</v>
      </c>
      <c r="K18" s="1">
        <v>42846351</v>
      </c>
      <c r="L18" s="1">
        <v>50561916.57</v>
      </c>
      <c r="M18" s="1">
        <v>43184650</v>
      </c>
      <c r="N18" s="1">
        <v>42610950</v>
      </c>
      <c r="O18" s="1">
        <v>50782839.740000002</v>
      </c>
      <c r="P18" s="1">
        <v>42006400</v>
      </c>
      <c r="Q18" s="1">
        <v>37350197</v>
      </c>
      <c r="R18" s="1">
        <v>36485087</v>
      </c>
      <c r="S18" s="1">
        <v>36485087</v>
      </c>
    </row>
    <row r="19" spans="1:19" s="1" customFormat="1" ht="27.75" customHeight="1">
      <c r="A19" s="67"/>
      <c r="B19" s="5" t="s">
        <v>22</v>
      </c>
      <c r="C19" s="6" t="str">
        <f t="shared" si="1"/>
        <v>43 184 650 руб 00 копеек</v>
      </c>
      <c r="D19" s="2">
        <f>D45</f>
        <v>43184650</v>
      </c>
    </row>
    <row r="20" spans="1:19" s="1" customFormat="1" ht="21.75" customHeight="1">
      <c r="A20" s="67"/>
      <c r="B20" s="5" t="s">
        <v>23</v>
      </c>
      <c r="C20" s="6" t="str">
        <f t="shared" si="1"/>
        <v>42 610 950 руб 00 копеек</v>
      </c>
      <c r="D20" s="2">
        <f>D46</f>
        <v>42610950</v>
      </c>
    </row>
    <row r="21" spans="1:19" s="1" customFormat="1" ht="24.75" customHeight="1">
      <c r="A21" s="67"/>
      <c r="B21" s="5" t="s">
        <v>24</v>
      </c>
      <c r="C21" s="6" t="str">
        <f>SUBSTITUTE(TEXT(D21,"# ##0\ руб ,00\ копеек"),",",)</f>
        <v>50 782 839 руб 74 копеек</v>
      </c>
      <c r="D21" s="2">
        <f>D47+D34</f>
        <v>50782839.740000002</v>
      </c>
      <c r="J21" s="1" t="s">
        <v>35</v>
      </c>
      <c r="K21" s="1">
        <v>0</v>
      </c>
    </row>
    <row r="22" spans="1:19" s="1" customFormat="1" ht="24.75" customHeight="1">
      <c r="A22" s="67"/>
      <c r="B22" s="5" t="s">
        <v>20</v>
      </c>
      <c r="C22" s="6" t="str">
        <f t="shared" si="1"/>
        <v>42 006 400 руб 00 копеек</v>
      </c>
      <c r="D22" s="2">
        <f>D48+D35</f>
        <v>42006400</v>
      </c>
      <c r="J22" s="1" t="s">
        <v>15</v>
      </c>
      <c r="K22" s="1">
        <v>42846351</v>
      </c>
    </row>
    <row r="23" spans="1:19" s="1" customFormat="1" ht="22.5" customHeight="1">
      <c r="A23" s="67"/>
      <c r="B23" s="5" t="s">
        <v>132</v>
      </c>
      <c r="C23" s="6" t="str">
        <f t="shared" ref="C23:C25" si="2">SUBSTITUTE(TEXT(D23,"# ##0\ руб ,00\ копеек"),",",)</f>
        <v>40 620 726 руб 92 копеек</v>
      </c>
      <c r="D23" s="2">
        <f>D49+D36</f>
        <v>40620726.920000002</v>
      </c>
      <c r="J23" s="1" t="s">
        <v>16</v>
      </c>
      <c r="K23" s="1">
        <v>50561916.57</v>
      </c>
    </row>
    <row r="24" spans="1:19" s="1" customFormat="1" ht="22.5" customHeight="1">
      <c r="A24" s="67"/>
      <c r="B24" s="5" t="s">
        <v>148</v>
      </c>
      <c r="C24" s="6" t="str">
        <f t="shared" si="2"/>
        <v>42 377 000 руб 00 копеек</v>
      </c>
      <c r="D24" s="2">
        <f t="shared" ref="D24:D26" si="3">D50+D37</f>
        <v>42377000</v>
      </c>
      <c r="J24" s="1" t="s">
        <v>22</v>
      </c>
      <c r="K24" s="1">
        <v>43184650</v>
      </c>
    </row>
    <row r="25" spans="1:19" s="1" customFormat="1" ht="22.5" customHeight="1">
      <c r="A25" s="67"/>
      <c r="B25" s="5" t="s">
        <v>150</v>
      </c>
      <c r="C25" s="6" t="str">
        <f t="shared" si="2"/>
        <v>36 487 300 руб 00 копеек</v>
      </c>
      <c r="D25" s="2">
        <f t="shared" si="3"/>
        <v>36487300</v>
      </c>
      <c r="J25" s="1" t="s">
        <v>23</v>
      </c>
      <c r="K25" s="1">
        <v>42610950</v>
      </c>
    </row>
    <row r="26" spans="1:19" s="1" customFormat="1" ht="22.5" customHeight="1">
      <c r="A26" s="67"/>
      <c r="B26" s="5" t="s">
        <v>188</v>
      </c>
      <c r="C26" s="6" t="str">
        <f t="shared" si="1"/>
        <v>37 314 400 руб 00 копеек</v>
      </c>
      <c r="D26" s="2">
        <f t="shared" si="3"/>
        <v>37314400</v>
      </c>
      <c r="J26" s="1" t="s">
        <v>23</v>
      </c>
      <c r="K26" s="1">
        <v>42610950</v>
      </c>
    </row>
    <row r="27" spans="1:19" s="1" customFormat="1" ht="18.75">
      <c r="A27" s="67"/>
      <c r="B27" s="13" t="s">
        <v>52</v>
      </c>
      <c r="C27" s="6"/>
      <c r="D27" s="2"/>
      <c r="J27" s="1" t="s">
        <v>24</v>
      </c>
      <c r="K27" s="1">
        <v>50782839.740000002</v>
      </c>
    </row>
    <row r="28" spans="1:19" s="1" customFormat="1" ht="18.75">
      <c r="A28" s="67"/>
      <c r="B28" s="13" t="s">
        <v>45</v>
      </c>
      <c r="C28" s="6" t="str">
        <f t="shared" ref="C28:C39" si="4">SUBSTITUTE(TEXT(D28,"# ##0\ руб ,00\ копеек"),",",)</f>
        <v>476 200 руб 00 копеек</v>
      </c>
      <c r="D28" s="2">
        <f>SUM(D30:D39)</f>
        <v>476200</v>
      </c>
      <c r="J28" s="1" t="s">
        <v>20</v>
      </c>
      <c r="K28" s="1">
        <v>42006400</v>
      </c>
    </row>
    <row r="29" spans="1:19" s="1" customFormat="1" ht="18.75">
      <c r="A29" s="67"/>
      <c r="B29" s="13" t="s">
        <v>14</v>
      </c>
      <c r="C29" s="6"/>
      <c r="D29" s="2"/>
      <c r="J29" s="1" t="s">
        <v>132</v>
      </c>
      <c r="K29" s="1">
        <v>37350197</v>
      </c>
    </row>
    <row r="30" spans="1:19" s="1" customFormat="1" ht="24.75" customHeight="1">
      <c r="A30" s="67"/>
      <c r="B30" s="5" t="s">
        <v>15</v>
      </c>
      <c r="C30" s="6" t="str">
        <f t="shared" si="4"/>
        <v>0 руб 00 копеек</v>
      </c>
      <c r="D30" s="2">
        <v>0</v>
      </c>
      <c r="J30" s="1" t="s">
        <v>148</v>
      </c>
      <c r="K30" s="1">
        <v>36485087</v>
      </c>
    </row>
    <row r="31" spans="1:19" s="1" customFormat="1" ht="26.25" customHeight="1">
      <c r="A31" s="67"/>
      <c r="B31" s="5" t="s">
        <v>16</v>
      </c>
      <c r="C31" s="6" t="str">
        <f t="shared" si="4"/>
        <v>0 руб 00 копеек</v>
      </c>
      <c r="D31" s="2">
        <v>0</v>
      </c>
      <c r="J31" s="1" t="s">
        <v>150</v>
      </c>
      <c r="K31" s="1">
        <v>36485087</v>
      </c>
    </row>
    <row r="32" spans="1:19" s="1" customFormat="1" ht="24" customHeight="1">
      <c r="A32" s="67"/>
      <c r="B32" s="5" t="s">
        <v>22</v>
      </c>
      <c r="C32" s="6" t="str">
        <f t="shared" si="4"/>
        <v>0 руб 00 копеек</v>
      </c>
      <c r="D32" s="2">
        <v>0</v>
      </c>
    </row>
    <row r="33" spans="1:4" s="1" customFormat="1" ht="26.25" customHeight="1">
      <c r="A33" s="67"/>
      <c r="B33" s="5" t="s">
        <v>23</v>
      </c>
      <c r="C33" s="6" t="str">
        <f t="shared" si="4"/>
        <v>0 руб 00 копеек</v>
      </c>
      <c r="D33" s="2">
        <v>0</v>
      </c>
    </row>
    <row r="34" spans="1:4" s="1" customFormat="1" ht="27.75" customHeight="1">
      <c r="A34" s="67"/>
      <c r="B34" s="5" t="s">
        <v>24</v>
      </c>
      <c r="C34" s="6" t="str">
        <f t="shared" si="4"/>
        <v>476 200 руб 00 копеек</v>
      </c>
      <c r="D34" s="2">
        <v>476200</v>
      </c>
    </row>
    <row r="35" spans="1:4" s="1" customFormat="1" ht="18.75">
      <c r="A35" s="67"/>
      <c r="B35" s="5" t="s">
        <v>20</v>
      </c>
      <c r="C35" s="6" t="str">
        <f t="shared" si="4"/>
        <v>0 руб 00 копеек</v>
      </c>
      <c r="D35" s="1">
        <v>0</v>
      </c>
    </row>
    <row r="36" spans="1:4" s="1" customFormat="1" ht="22.5" customHeight="1">
      <c r="A36" s="67"/>
      <c r="B36" s="5" t="s">
        <v>132</v>
      </c>
      <c r="C36" s="6" t="str">
        <f t="shared" ref="C36:C38" si="5">SUBSTITUTE(TEXT(D36,"# ##0\ руб ,00\ копеек"),",",)</f>
        <v>0 руб 00 копеек</v>
      </c>
      <c r="D36" s="2">
        <v>0</v>
      </c>
    </row>
    <row r="37" spans="1:4" s="1" customFormat="1" ht="22.5" customHeight="1">
      <c r="A37" s="67"/>
      <c r="B37" s="5" t="s">
        <v>148</v>
      </c>
      <c r="C37" s="6" t="str">
        <f t="shared" si="5"/>
        <v>0 руб 00 копеек</v>
      </c>
      <c r="D37" s="2">
        <v>0</v>
      </c>
    </row>
    <row r="38" spans="1:4" s="1" customFormat="1" ht="22.5" customHeight="1">
      <c r="A38" s="67"/>
      <c r="B38" s="5" t="s">
        <v>150</v>
      </c>
      <c r="C38" s="6" t="str">
        <f t="shared" si="5"/>
        <v>0 руб 00 копеек</v>
      </c>
      <c r="D38" s="2">
        <v>0</v>
      </c>
    </row>
    <row r="39" spans="1:4" s="1" customFormat="1" ht="22.5" customHeight="1">
      <c r="A39" s="67"/>
      <c r="B39" s="5" t="s">
        <v>188</v>
      </c>
      <c r="C39" s="6" t="str">
        <f t="shared" si="4"/>
        <v>0 руб 00 копеек</v>
      </c>
      <c r="D39" s="2">
        <v>0</v>
      </c>
    </row>
    <row r="40" spans="1:4" s="1" customFormat="1" ht="37.5">
      <c r="A40" s="67"/>
      <c r="B40" s="13" t="s">
        <v>25</v>
      </c>
      <c r="C40" s="6" t="str">
        <f t="shared" si="1"/>
        <v>466 437 488 руб 23 копеек</v>
      </c>
      <c r="D40" s="2">
        <f>SUM(D42:D52)</f>
        <v>466437488.23000002</v>
      </c>
    </row>
    <row r="41" spans="1:4" s="1" customFormat="1" ht="18.75">
      <c r="A41" s="67"/>
      <c r="B41" s="13" t="s">
        <v>14</v>
      </c>
      <c r="C41" s="6"/>
      <c r="D41" s="2"/>
    </row>
    <row r="42" spans="1:4" s="1" customFormat="1" ht="18.75">
      <c r="A42" s="67"/>
      <c r="B42" s="5" t="s">
        <v>35</v>
      </c>
      <c r="C42" s="6" t="str">
        <f t="shared" ref="C42" si="6">SUBSTITUTE(TEXT(D42,"# ##0\ руб ,00\ копеек"),",",)</f>
        <v>38 121 154 руб 00 копеек</v>
      </c>
      <c r="D42" s="2">
        <v>38121154</v>
      </c>
    </row>
    <row r="43" spans="1:4" s="1" customFormat="1" ht="24.75" customHeight="1">
      <c r="A43" s="67"/>
      <c r="B43" s="5" t="s">
        <v>15</v>
      </c>
      <c r="C43" s="6" t="str">
        <f t="shared" si="1"/>
        <v>42 846 351 руб 00 копеек</v>
      </c>
      <c r="D43" s="2">
        <v>42846351</v>
      </c>
    </row>
    <row r="44" spans="1:4" s="1" customFormat="1" ht="27.75" customHeight="1">
      <c r="A44" s="67"/>
      <c r="B44" s="5" t="s">
        <v>16</v>
      </c>
      <c r="C44" s="6" t="str">
        <f t="shared" si="1"/>
        <v>50 561 916 руб 57 копеек</v>
      </c>
      <c r="D44" s="2">
        <v>50561916.57</v>
      </c>
    </row>
    <row r="45" spans="1:4" s="1" customFormat="1" ht="26.25" customHeight="1">
      <c r="A45" s="67"/>
      <c r="B45" s="31" t="s">
        <v>22</v>
      </c>
      <c r="C45" s="32" t="str">
        <f t="shared" si="1"/>
        <v>43 184 650 руб 00 копеек</v>
      </c>
      <c r="D45" s="2">
        <v>43184650</v>
      </c>
    </row>
    <row r="46" spans="1:4" s="1" customFormat="1" ht="24.75" customHeight="1">
      <c r="A46" s="66"/>
      <c r="B46" s="33" t="s">
        <v>23</v>
      </c>
      <c r="C46" s="12" t="str">
        <f t="shared" si="1"/>
        <v>42 610 950 руб 00 копеек</v>
      </c>
      <c r="D46" s="2">
        <v>42610950</v>
      </c>
    </row>
    <row r="47" spans="1:4" s="1" customFormat="1" ht="24" customHeight="1">
      <c r="A47" s="66"/>
      <c r="B47" s="5" t="s">
        <v>24</v>
      </c>
      <c r="C47" s="6" t="str">
        <f t="shared" si="1"/>
        <v>50 306 639 руб 74 копеек</v>
      </c>
      <c r="D47" s="2">
        <v>50306639.740000002</v>
      </c>
    </row>
    <row r="48" spans="1:4" s="1" customFormat="1" ht="22.5" customHeight="1">
      <c r="A48" s="66"/>
      <c r="B48" s="5" t="s">
        <v>20</v>
      </c>
      <c r="C48" s="6" t="str">
        <f t="shared" ref="C48:C51" si="7">SUBSTITUTE(TEXT(D48,"# ##0\ руб ,00\ копеек"),",",)</f>
        <v>42 006 400 руб 00 копеек</v>
      </c>
      <c r="D48" s="2">
        <v>42006400</v>
      </c>
    </row>
    <row r="49" spans="1:4" s="1" customFormat="1" ht="22.5" customHeight="1">
      <c r="A49" s="66"/>
      <c r="B49" s="5" t="s">
        <v>132</v>
      </c>
      <c r="C49" s="6" t="str">
        <f t="shared" si="7"/>
        <v>40 620 726 руб 92 копеек</v>
      </c>
      <c r="D49" s="2">
        <v>40620726.920000002</v>
      </c>
    </row>
    <row r="50" spans="1:4" s="1" customFormat="1" ht="22.5" customHeight="1">
      <c r="A50" s="66"/>
      <c r="B50" s="5" t="s">
        <v>148</v>
      </c>
      <c r="C50" s="6" t="str">
        <f t="shared" si="7"/>
        <v>42 377 000 руб 00 копеек</v>
      </c>
      <c r="D50" s="30">
        <v>42377000</v>
      </c>
    </row>
    <row r="51" spans="1:4" s="1" customFormat="1" ht="22.5" customHeight="1">
      <c r="A51" s="66"/>
      <c r="B51" s="5" t="s">
        <v>150</v>
      </c>
      <c r="C51" s="6" t="str">
        <f t="shared" si="7"/>
        <v>36 487 300 руб 00 копеек</v>
      </c>
      <c r="D51" s="30">
        <v>36487300</v>
      </c>
    </row>
    <row r="52" spans="1:4" s="1" customFormat="1" ht="22.5" customHeight="1">
      <c r="A52" s="66"/>
      <c r="B52" s="5" t="s">
        <v>188</v>
      </c>
      <c r="C52" s="6" t="str">
        <f t="shared" si="1"/>
        <v>37 314 400 руб 00 копеек</v>
      </c>
      <c r="D52" s="30">
        <v>37314400</v>
      </c>
    </row>
    <row r="53" spans="1:4" s="1" customFormat="1" ht="157.5" customHeight="1">
      <c r="A53" s="10" t="s">
        <v>10</v>
      </c>
      <c r="B53" s="56" t="s">
        <v>70</v>
      </c>
      <c r="C53" s="57"/>
    </row>
  </sheetData>
  <mergeCells count="13">
    <mergeCell ref="A3:C3"/>
    <mergeCell ref="A4:C4"/>
    <mergeCell ref="A5:C5"/>
    <mergeCell ref="B12:C12"/>
    <mergeCell ref="B13:C13"/>
    <mergeCell ref="A46:A52"/>
    <mergeCell ref="A14:A45"/>
    <mergeCell ref="B53:C53"/>
    <mergeCell ref="B7:C7"/>
    <mergeCell ref="B8:C8"/>
    <mergeCell ref="B9:C9"/>
    <mergeCell ref="B10:C10"/>
    <mergeCell ref="B11:C11"/>
  </mergeCells>
  <pageMargins left="0.98425196850393704" right="0.39370078740157483" top="0.51" bottom="0.2" header="0.31496062992125984" footer="0.31496062992125984"/>
  <pageSetup paperSize="9" scale="43" orientation="portrait" verticalDpi="200" r:id="rId1"/>
  <headerFooter>
    <oddHeader>&amp;C&amp;P</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BreakPreview" topLeftCell="A10" zoomScale="60" zoomScaleNormal="85" workbookViewId="0">
      <selection activeCell="B14" sqref="B14"/>
    </sheetView>
  </sheetViews>
  <sheetFormatPr defaultRowHeight="15"/>
  <cols>
    <col min="1" max="1" width="66" style="3" customWidth="1"/>
    <col min="2" max="2" width="76.140625" style="3" customWidth="1"/>
    <col min="3" max="3" width="42.85546875" style="3" customWidth="1"/>
    <col min="4" max="4" width="30.28515625" style="3" bestFit="1" customWidth="1"/>
    <col min="5" max="16384" width="9.140625" style="3"/>
  </cols>
  <sheetData>
    <row r="1" spans="1:14" s="1" customFormat="1" ht="18.75">
      <c r="C1" s="7" t="s">
        <v>28</v>
      </c>
    </row>
    <row r="2" spans="1:14" s="1" customFormat="1" ht="18.75">
      <c r="A2" s="8"/>
      <c r="B2" s="8"/>
    </row>
    <row r="3" spans="1:14" s="1" customFormat="1" ht="18.75">
      <c r="A3" s="49" t="s">
        <v>0</v>
      </c>
      <c r="B3" s="49"/>
      <c r="C3" s="49"/>
    </row>
    <row r="4" spans="1:14" s="1" customFormat="1" ht="18.75">
      <c r="A4" s="49" t="s">
        <v>1</v>
      </c>
      <c r="B4" s="49"/>
      <c r="C4" s="49"/>
    </row>
    <row r="5" spans="1:14" ht="37.5" customHeight="1">
      <c r="A5" s="50" t="s">
        <v>154</v>
      </c>
      <c r="B5" s="50"/>
      <c r="C5" s="50"/>
    </row>
    <row r="6" spans="1:14" ht="15.75">
      <c r="A6" s="9"/>
    </row>
    <row r="7" spans="1:14" s="1" customFormat="1" ht="43.5" customHeight="1">
      <c r="A7" s="10" t="s">
        <v>2</v>
      </c>
      <c r="B7" s="36" t="s">
        <v>159</v>
      </c>
      <c r="C7" s="37"/>
    </row>
    <row r="8" spans="1:14" s="1" customFormat="1" ht="37.5">
      <c r="A8" s="10" t="s">
        <v>3</v>
      </c>
      <c r="B8" s="36" t="s">
        <v>159</v>
      </c>
      <c r="C8" s="37"/>
    </row>
    <row r="9" spans="1:14" s="1" customFormat="1" ht="77.25" customHeight="1">
      <c r="A9" s="10" t="s">
        <v>4</v>
      </c>
      <c r="B9" s="56" t="s">
        <v>170</v>
      </c>
      <c r="C9" s="57"/>
    </row>
    <row r="10" spans="1:14" s="1" customFormat="1" ht="152.25" customHeight="1">
      <c r="A10" s="10" t="s">
        <v>5</v>
      </c>
      <c r="B10" s="56" t="s">
        <v>171</v>
      </c>
      <c r="C10" s="57"/>
    </row>
    <row r="11" spans="1:14" s="1" customFormat="1" ht="126" customHeight="1">
      <c r="A11" s="10" t="s">
        <v>6</v>
      </c>
      <c r="B11" s="36" t="s">
        <v>71</v>
      </c>
      <c r="C11" s="37"/>
    </row>
    <row r="12" spans="1:14" s="1" customFormat="1" ht="37.5">
      <c r="A12" s="10" t="s">
        <v>7</v>
      </c>
      <c r="B12" s="36" t="s">
        <v>72</v>
      </c>
      <c r="C12" s="37"/>
    </row>
    <row r="13" spans="1:14" s="1" customFormat="1" ht="37.5">
      <c r="A13" s="10" t="s">
        <v>8</v>
      </c>
      <c r="B13" s="38" t="s">
        <v>191</v>
      </c>
      <c r="C13" s="39"/>
    </row>
    <row r="14" spans="1:14" s="1" customFormat="1" ht="37.5">
      <c r="A14" s="64" t="s">
        <v>9</v>
      </c>
      <c r="B14" s="11" t="s">
        <v>13</v>
      </c>
      <c r="C14" s="12" t="str">
        <f>SUBSTITUTE(TEXT(D14,"# ##0\ руб ,00\ копеек"),",",)</f>
        <v>320 000 руб 00 копеек</v>
      </c>
      <c r="D14" s="2">
        <f>SUM(D15:D22)</f>
        <v>320000</v>
      </c>
      <c r="H14" s="5" t="s">
        <v>175</v>
      </c>
      <c r="I14" s="5" t="s">
        <v>176</v>
      </c>
      <c r="J14" s="5" t="s">
        <v>177</v>
      </c>
      <c r="K14" s="5" t="s">
        <v>178</v>
      </c>
      <c r="L14" s="5" t="s">
        <v>179</v>
      </c>
      <c r="M14" s="5" t="s">
        <v>183</v>
      </c>
      <c r="N14" s="5" t="s">
        <v>184</v>
      </c>
    </row>
    <row r="15" spans="1:14" s="1" customFormat="1" ht="27.75" customHeight="1">
      <c r="A15" s="64"/>
      <c r="B15" s="5" t="s">
        <v>22</v>
      </c>
      <c r="C15" s="6" t="str">
        <f t="shared" ref="C15:C33" si="0">SUBSTITUTE(TEXT(D15,"# ##0\ руб ,00\ копеек"),",",)</f>
        <v>40 000 руб 00 копеек</v>
      </c>
      <c r="D15" s="2">
        <f>D26</f>
        <v>40000</v>
      </c>
      <c r="H15" s="1">
        <v>40000</v>
      </c>
      <c r="I15" s="1">
        <v>40000</v>
      </c>
      <c r="J15" s="1">
        <v>40000</v>
      </c>
      <c r="K15" s="1">
        <v>40000</v>
      </c>
      <c r="L15" s="1">
        <v>23400</v>
      </c>
      <c r="M15" s="1">
        <v>19891</v>
      </c>
      <c r="N15" s="1">
        <v>19891</v>
      </c>
    </row>
    <row r="16" spans="1:14" s="1" customFormat="1" ht="21.75" customHeight="1">
      <c r="A16" s="64"/>
      <c r="B16" s="5" t="s">
        <v>23</v>
      </c>
      <c r="C16" s="6" t="str">
        <f t="shared" si="0"/>
        <v>40 000 руб 00 копеек</v>
      </c>
      <c r="D16" s="2">
        <f t="shared" ref="D16:D17" si="1">D27</f>
        <v>40000</v>
      </c>
      <c r="H16" s="1">
        <v>40000</v>
      </c>
    </row>
    <row r="17" spans="1:8" s="1" customFormat="1" ht="24.75" customHeight="1">
      <c r="A17" s="64"/>
      <c r="B17" s="5" t="s">
        <v>24</v>
      </c>
      <c r="C17" s="6" t="str">
        <f t="shared" si="0"/>
        <v>40 000 руб 00 копеек</v>
      </c>
      <c r="D17" s="2">
        <f t="shared" si="1"/>
        <v>40000</v>
      </c>
      <c r="H17" s="1">
        <v>40000</v>
      </c>
    </row>
    <row r="18" spans="1:8" s="1" customFormat="1" ht="24.75" customHeight="1">
      <c r="A18" s="64"/>
      <c r="B18" s="5" t="s">
        <v>20</v>
      </c>
      <c r="C18" s="6" t="str">
        <f t="shared" si="0"/>
        <v>40 000 руб 00 копеек</v>
      </c>
      <c r="D18" s="2">
        <f>D29</f>
        <v>40000</v>
      </c>
      <c r="H18" s="1">
        <v>40000</v>
      </c>
    </row>
    <row r="19" spans="1:8" s="1" customFormat="1" ht="22.5" customHeight="1">
      <c r="A19" s="64"/>
      <c r="B19" s="5" t="s">
        <v>132</v>
      </c>
      <c r="C19" s="6" t="str">
        <f t="shared" ref="C19:C21" si="2">SUBSTITUTE(TEXT(D19,"# ##0\ руб ,00\ копеек"),",",)</f>
        <v>40 000 руб 00 копеек</v>
      </c>
      <c r="D19" s="2">
        <f>D30</f>
        <v>40000</v>
      </c>
      <c r="H19" s="1">
        <v>40000</v>
      </c>
    </row>
    <row r="20" spans="1:8" s="1" customFormat="1" ht="22.5" customHeight="1">
      <c r="A20" s="64"/>
      <c r="B20" s="5" t="s">
        <v>148</v>
      </c>
      <c r="C20" s="6" t="str">
        <f t="shared" si="2"/>
        <v>40 000 руб 00 копеек</v>
      </c>
      <c r="D20" s="2">
        <f t="shared" ref="D20:D22" si="3">D31</f>
        <v>40000</v>
      </c>
      <c r="H20" s="1">
        <v>23400</v>
      </c>
    </row>
    <row r="21" spans="1:8" s="1" customFormat="1" ht="22.5" customHeight="1">
      <c r="A21" s="64"/>
      <c r="B21" s="5" t="s">
        <v>150</v>
      </c>
      <c r="C21" s="6" t="str">
        <f t="shared" si="2"/>
        <v>40 000 руб 00 копеек</v>
      </c>
      <c r="D21" s="2">
        <f t="shared" si="3"/>
        <v>40000</v>
      </c>
      <c r="H21" s="1">
        <v>19891</v>
      </c>
    </row>
    <row r="22" spans="1:8" s="1" customFormat="1" ht="22.5" customHeight="1">
      <c r="A22" s="64"/>
      <c r="B22" s="5" t="s">
        <v>188</v>
      </c>
      <c r="C22" s="6" t="str">
        <f t="shared" si="0"/>
        <v>40 000 руб 00 копеек</v>
      </c>
      <c r="D22" s="2">
        <f t="shared" si="3"/>
        <v>40000</v>
      </c>
      <c r="H22" s="1">
        <v>19891</v>
      </c>
    </row>
    <row r="23" spans="1:8" s="1" customFormat="1" ht="18.75">
      <c r="A23" s="64"/>
      <c r="B23" s="13" t="s">
        <v>52</v>
      </c>
      <c r="C23" s="6"/>
      <c r="D23" s="2"/>
      <c r="H23" s="1">
        <v>19891</v>
      </c>
    </row>
    <row r="24" spans="1:8" s="1" customFormat="1" ht="37.5">
      <c r="A24" s="64"/>
      <c r="B24" s="13" t="s">
        <v>25</v>
      </c>
      <c r="C24" s="6" t="str">
        <f t="shared" si="0"/>
        <v>320 000 руб 00 копеек</v>
      </c>
      <c r="D24" s="2">
        <f>SUM(D26:D33)</f>
        <v>320000</v>
      </c>
    </row>
    <row r="25" spans="1:8" s="1" customFormat="1" ht="18.75">
      <c r="A25" s="64"/>
      <c r="B25" s="13" t="s">
        <v>14</v>
      </c>
      <c r="C25" s="6"/>
      <c r="D25" s="2"/>
    </row>
    <row r="26" spans="1:8" s="1" customFormat="1" ht="26.25" customHeight="1">
      <c r="A26" s="64"/>
      <c r="B26" s="5" t="s">
        <v>22</v>
      </c>
      <c r="C26" s="6" t="str">
        <f t="shared" si="0"/>
        <v>40 000 руб 00 копеек</v>
      </c>
      <c r="D26" s="2">
        <v>40000</v>
      </c>
    </row>
    <row r="27" spans="1:8" s="1" customFormat="1" ht="24.75" customHeight="1">
      <c r="A27" s="64"/>
      <c r="B27" s="5" t="s">
        <v>23</v>
      </c>
      <c r="C27" s="6" t="str">
        <f t="shared" si="0"/>
        <v>40 000 руб 00 копеек</v>
      </c>
      <c r="D27" s="2">
        <v>40000</v>
      </c>
    </row>
    <row r="28" spans="1:8" s="1" customFormat="1" ht="24" customHeight="1">
      <c r="A28" s="64"/>
      <c r="B28" s="5" t="s">
        <v>24</v>
      </c>
      <c r="C28" s="6" t="str">
        <f t="shared" si="0"/>
        <v>40 000 руб 00 копеек</v>
      </c>
      <c r="D28" s="2">
        <v>40000</v>
      </c>
    </row>
    <row r="29" spans="1:8" s="1" customFormat="1" ht="22.5" customHeight="1">
      <c r="A29" s="64"/>
      <c r="B29" s="5" t="s">
        <v>20</v>
      </c>
      <c r="C29" s="6" t="str">
        <f t="shared" ref="C29:C32" si="4">SUBSTITUTE(TEXT(D29,"# ##0\ руб ,00\ копеек"),",",)</f>
        <v>40 000 руб 00 копеек</v>
      </c>
      <c r="D29" s="2">
        <v>40000</v>
      </c>
    </row>
    <row r="30" spans="1:8" s="1" customFormat="1" ht="22.5" customHeight="1">
      <c r="A30" s="64"/>
      <c r="B30" s="5" t="s">
        <v>132</v>
      </c>
      <c r="C30" s="6" t="str">
        <f t="shared" si="4"/>
        <v>40 000 руб 00 копеек</v>
      </c>
      <c r="D30" s="2">
        <v>40000</v>
      </c>
    </row>
    <row r="31" spans="1:8" s="1" customFormat="1" ht="22.5" customHeight="1">
      <c r="A31" s="64"/>
      <c r="B31" s="5" t="s">
        <v>148</v>
      </c>
      <c r="C31" s="6" t="str">
        <f t="shared" si="4"/>
        <v>40 000 руб 00 копеек</v>
      </c>
      <c r="D31" s="30">
        <v>40000</v>
      </c>
    </row>
    <row r="32" spans="1:8" s="1" customFormat="1" ht="22.5" customHeight="1">
      <c r="A32" s="64"/>
      <c r="B32" s="5" t="s">
        <v>150</v>
      </c>
      <c r="C32" s="6" t="str">
        <f t="shared" si="4"/>
        <v>40 000 руб 00 копеек</v>
      </c>
      <c r="D32" s="30">
        <v>40000</v>
      </c>
    </row>
    <row r="33" spans="1:4" s="1" customFormat="1" ht="22.5" customHeight="1">
      <c r="A33" s="64"/>
      <c r="B33" s="5" t="s">
        <v>188</v>
      </c>
      <c r="C33" s="6" t="str">
        <f t="shared" si="0"/>
        <v>40 000 руб 00 копеек</v>
      </c>
      <c r="D33" s="30">
        <v>40000</v>
      </c>
    </row>
    <row r="34" spans="1:4" s="1" customFormat="1" ht="37.5">
      <c r="A34" s="10" t="s">
        <v>10</v>
      </c>
      <c r="B34" s="36" t="s">
        <v>73</v>
      </c>
      <c r="C34" s="37"/>
    </row>
  </sheetData>
  <mergeCells count="12">
    <mergeCell ref="A3:C3"/>
    <mergeCell ref="A4:C4"/>
    <mergeCell ref="A5:C5"/>
    <mergeCell ref="B12:C12"/>
    <mergeCell ref="B13:C13"/>
    <mergeCell ref="A14:A33"/>
    <mergeCell ref="B34:C34"/>
    <mergeCell ref="B7:C7"/>
    <mergeCell ref="B8:C8"/>
    <mergeCell ref="B9:C9"/>
    <mergeCell ref="B10:C10"/>
    <mergeCell ref="B11:C11"/>
  </mergeCells>
  <pageMargins left="0.98425196850393704" right="0.39370078740157483" top="0.78740157480314965" bottom="0.78740157480314965" header="0.31496062992125984" footer="0.31496062992125984"/>
  <pageSetup paperSize="9" scale="46" orientation="portrait" verticalDpi="200" r:id="rId1"/>
  <headerFooter>
    <oddHeader>&amp;C&amp;P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view="pageBreakPreview" topLeftCell="A13" zoomScale="60" zoomScaleNormal="100" workbookViewId="0">
      <selection activeCell="B18" sqref="B18"/>
    </sheetView>
  </sheetViews>
  <sheetFormatPr defaultRowHeight="15"/>
  <cols>
    <col min="1" max="1" width="66" style="3" customWidth="1"/>
    <col min="2" max="2" width="77.5703125" style="3" customWidth="1"/>
    <col min="3" max="3" width="44" style="3" customWidth="1"/>
    <col min="4" max="4" width="30.28515625" style="3" bestFit="1" customWidth="1"/>
    <col min="5" max="8" width="9.140625" style="3"/>
    <col min="9" max="15" width="14" style="3" bestFit="1" customWidth="1"/>
    <col min="16" max="16384" width="9.140625" style="3"/>
  </cols>
  <sheetData>
    <row r="1" spans="1:15" s="1" customFormat="1" ht="18.75">
      <c r="C1" s="7" t="s">
        <v>28</v>
      </c>
    </row>
    <row r="2" spans="1:15" s="1" customFormat="1" ht="18.75">
      <c r="A2" s="8"/>
      <c r="B2" s="8"/>
    </row>
    <row r="3" spans="1:15" s="1" customFormat="1" ht="18.75">
      <c r="A3" s="49" t="s">
        <v>0</v>
      </c>
      <c r="B3" s="49"/>
      <c r="C3" s="49"/>
    </row>
    <row r="4" spans="1:15" s="1" customFormat="1" ht="18.75">
      <c r="A4" s="49" t="s">
        <v>1</v>
      </c>
      <c r="B4" s="49"/>
      <c r="C4" s="49"/>
    </row>
    <row r="5" spans="1:15" ht="41.25" customHeight="1">
      <c r="A5" s="50" t="s">
        <v>155</v>
      </c>
      <c r="B5" s="50"/>
      <c r="C5" s="50"/>
    </row>
    <row r="6" spans="1:15" ht="15.75">
      <c r="A6" s="9"/>
    </row>
    <row r="7" spans="1:15" s="1" customFormat="1" ht="43.5" customHeight="1">
      <c r="A7" s="10" t="s">
        <v>2</v>
      </c>
      <c r="B7" s="36" t="s">
        <v>74</v>
      </c>
      <c r="C7" s="37"/>
    </row>
    <row r="8" spans="1:15" s="1" customFormat="1" ht="37.5">
      <c r="A8" s="10" t="s">
        <v>3</v>
      </c>
      <c r="B8" s="36" t="s">
        <v>74</v>
      </c>
      <c r="C8" s="37"/>
    </row>
    <row r="9" spans="1:15" s="1" customFormat="1" ht="84" customHeight="1">
      <c r="A9" s="10" t="s">
        <v>4</v>
      </c>
      <c r="B9" s="36" t="s">
        <v>75</v>
      </c>
      <c r="C9" s="37"/>
    </row>
    <row r="10" spans="1:15" s="1" customFormat="1" ht="37.5">
      <c r="A10" s="10" t="s">
        <v>5</v>
      </c>
      <c r="B10" s="41" t="s">
        <v>158</v>
      </c>
      <c r="C10" s="42"/>
    </row>
    <row r="11" spans="1:15" s="1" customFormat="1" ht="57" customHeight="1">
      <c r="A11" s="10" t="s">
        <v>6</v>
      </c>
      <c r="B11" s="36" t="s">
        <v>76</v>
      </c>
      <c r="C11" s="37"/>
    </row>
    <row r="12" spans="1:15" s="1" customFormat="1" ht="199.5" customHeight="1">
      <c r="A12" s="10" t="s">
        <v>7</v>
      </c>
      <c r="B12" s="56" t="s">
        <v>77</v>
      </c>
      <c r="C12" s="57"/>
    </row>
    <row r="13" spans="1:15" s="1" customFormat="1" ht="37.5">
      <c r="A13" s="10" t="s">
        <v>8</v>
      </c>
      <c r="B13" s="38" t="s">
        <v>191</v>
      </c>
      <c r="C13" s="39"/>
    </row>
    <row r="14" spans="1:15" s="1" customFormat="1" ht="37.5">
      <c r="A14" s="64" t="s">
        <v>9</v>
      </c>
      <c r="B14" s="11" t="s">
        <v>13</v>
      </c>
      <c r="C14" s="12" t="str">
        <f>SUBSTITUTE(TEXT(D14,"# ##0\ руб ,00\ копеек"),",",)</f>
        <v>348 061 руб 23 копеек</v>
      </c>
      <c r="D14" s="2">
        <f>SUM(D16:D23)</f>
        <v>348061.23</v>
      </c>
    </row>
    <row r="15" spans="1:15" s="1" customFormat="1" ht="18.75">
      <c r="A15" s="64"/>
      <c r="B15" s="13" t="s">
        <v>14</v>
      </c>
      <c r="C15" s="6"/>
      <c r="D15" s="2"/>
      <c r="I15" s="5" t="s">
        <v>175</v>
      </c>
      <c r="J15" s="5" t="s">
        <v>176</v>
      </c>
      <c r="K15" s="5" t="s">
        <v>177</v>
      </c>
      <c r="L15" s="5" t="s">
        <v>178</v>
      </c>
      <c r="M15" s="5" t="s">
        <v>179</v>
      </c>
      <c r="N15" s="5" t="s">
        <v>183</v>
      </c>
      <c r="O15" s="5" t="s">
        <v>184</v>
      </c>
    </row>
    <row r="16" spans="1:15" s="1" customFormat="1" ht="27.75" customHeight="1">
      <c r="A16" s="64"/>
      <c r="B16" s="5" t="s">
        <v>22</v>
      </c>
      <c r="C16" s="6" t="str">
        <f t="shared" ref="C16:C34" si="0">SUBSTITUTE(TEXT(D16,"# ##0\ руб ,00\ копеек"),",",)</f>
        <v>140 000 руб 00 копеек</v>
      </c>
      <c r="D16" s="2">
        <f>D27</f>
        <v>140000</v>
      </c>
      <c r="I16" s="1">
        <v>140000</v>
      </c>
      <c r="J16" s="1">
        <v>40000</v>
      </c>
      <c r="K16" s="1">
        <v>8061.23</v>
      </c>
      <c r="L16" s="1">
        <v>40000</v>
      </c>
      <c r="M16" s="1">
        <v>40000</v>
      </c>
      <c r="N16" s="1">
        <v>40000</v>
      </c>
      <c r="O16" s="1">
        <v>40000</v>
      </c>
    </row>
    <row r="17" spans="1:9" s="1" customFormat="1" ht="21.75" customHeight="1">
      <c r="A17" s="64"/>
      <c r="B17" s="5" t="s">
        <v>23</v>
      </c>
      <c r="C17" s="6" t="str">
        <f t="shared" si="0"/>
        <v>40 000 руб 00 копеек</v>
      </c>
      <c r="D17" s="2">
        <f t="shared" ref="D17:D18" si="1">D28</f>
        <v>40000</v>
      </c>
    </row>
    <row r="18" spans="1:9" s="1" customFormat="1" ht="24.75" customHeight="1">
      <c r="A18" s="64"/>
      <c r="B18" s="5" t="s">
        <v>24</v>
      </c>
      <c r="C18" s="6" t="str">
        <f t="shared" si="0"/>
        <v>8 061 руб 23 копеек</v>
      </c>
      <c r="D18" s="2">
        <f t="shared" si="1"/>
        <v>8061.23</v>
      </c>
    </row>
    <row r="19" spans="1:9" s="1" customFormat="1" ht="24.75" customHeight="1">
      <c r="A19" s="64"/>
      <c r="B19" s="5" t="s">
        <v>20</v>
      </c>
      <c r="C19" s="6" t="str">
        <f t="shared" si="0"/>
        <v>40 000 руб 00 копеек</v>
      </c>
      <c r="D19" s="2">
        <f>D30</f>
        <v>40000</v>
      </c>
      <c r="I19" s="1">
        <v>140000</v>
      </c>
    </row>
    <row r="20" spans="1:9" s="1" customFormat="1" ht="22.5" customHeight="1">
      <c r="A20" s="64"/>
      <c r="B20" s="5" t="s">
        <v>132</v>
      </c>
      <c r="C20" s="6" t="str">
        <f t="shared" ref="C20:C22" si="2">SUBSTITUTE(TEXT(D20,"# ##0\ руб ,00\ копеек"),",",)</f>
        <v>0 руб 00 копеек</v>
      </c>
      <c r="D20" s="2">
        <f>D31</f>
        <v>0</v>
      </c>
      <c r="I20" s="1">
        <v>40000</v>
      </c>
    </row>
    <row r="21" spans="1:9" s="1" customFormat="1" ht="22.5" customHeight="1">
      <c r="A21" s="64"/>
      <c r="B21" s="5" t="s">
        <v>148</v>
      </c>
      <c r="C21" s="6" t="str">
        <f t="shared" si="2"/>
        <v>40 000 руб 00 копеек</v>
      </c>
      <c r="D21" s="2">
        <f t="shared" ref="D21:D23" si="3">D32</f>
        <v>40000</v>
      </c>
      <c r="I21" s="1">
        <v>8061.23</v>
      </c>
    </row>
    <row r="22" spans="1:9" s="1" customFormat="1" ht="22.5" customHeight="1">
      <c r="A22" s="64"/>
      <c r="B22" s="5" t="s">
        <v>150</v>
      </c>
      <c r="C22" s="6" t="str">
        <f t="shared" si="2"/>
        <v>40 000 руб 00 копеек</v>
      </c>
      <c r="D22" s="2">
        <f t="shared" si="3"/>
        <v>40000</v>
      </c>
      <c r="I22" s="1">
        <v>40000</v>
      </c>
    </row>
    <row r="23" spans="1:9" s="1" customFormat="1" ht="22.5" customHeight="1">
      <c r="A23" s="64"/>
      <c r="B23" s="5" t="s">
        <v>188</v>
      </c>
      <c r="C23" s="6" t="str">
        <f t="shared" si="0"/>
        <v>40 000 руб 00 копеек</v>
      </c>
      <c r="D23" s="2">
        <f t="shared" si="3"/>
        <v>40000</v>
      </c>
      <c r="I23" s="1">
        <v>40000</v>
      </c>
    </row>
    <row r="24" spans="1:9" s="1" customFormat="1" ht="18.75">
      <c r="A24" s="64"/>
      <c r="B24" s="13" t="s">
        <v>52</v>
      </c>
      <c r="C24" s="6"/>
      <c r="D24" s="2"/>
      <c r="I24" s="1">
        <v>40000</v>
      </c>
    </row>
    <row r="25" spans="1:9" s="1" customFormat="1" ht="37.5">
      <c r="A25" s="64"/>
      <c r="B25" s="13" t="s">
        <v>25</v>
      </c>
      <c r="C25" s="6" t="str">
        <f t="shared" si="0"/>
        <v>348 061 руб 23 копеек</v>
      </c>
      <c r="D25" s="2">
        <f>SUM(D27:D34)</f>
        <v>348061.23</v>
      </c>
      <c r="I25" s="1">
        <v>40000</v>
      </c>
    </row>
    <row r="26" spans="1:9" s="1" customFormat="1" ht="18.75">
      <c r="A26" s="64"/>
      <c r="B26" s="13" t="s">
        <v>14</v>
      </c>
      <c r="C26" s="6"/>
      <c r="D26" s="2"/>
      <c r="I26" s="1">
        <v>40000</v>
      </c>
    </row>
    <row r="27" spans="1:9" s="1" customFormat="1" ht="26.25" customHeight="1">
      <c r="A27" s="64"/>
      <c r="B27" s="5" t="s">
        <v>22</v>
      </c>
      <c r="C27" s="6" t="str">
        <f t="shared" si="0"/>
        <v>140 000 руб 00 копеек</v>
      </c>
      <c r="D27" s="2">
        <v>140000</v>
      </c>
    </row>
    <row r="28" spans="1:9" s="1" customFormat="1" ht="24.75" customHeight="1">
      <c r="A28" s="64"/>
      <c r="B28" s="5" t="s">
        <v>23</v>
      </c>
      <c r="C28" s="6" t="str">
        <f t="shared" si="0"/>
        <v>40 000 руб 00 копеек</v>
      </c>
      <c r="D28" s="2">
        <v>40000</v>
      </c>
    </row>
    <row r="29" spans="1:9" s="1" customFormat="1" ht="24" customHeight="1">
      <c r="A29" s="64"/>
      <c r="B29" s="5" t="s">
        <v>24</v>
      </c>
      <c r="C29" s="6" t="str">
        <f t="shared" si="0"/>
        <v>8 061 руб 23 копеек</v>
      </c>
      <c r="D29" s="2">
        <v>8061.23</v>
      </c>
    </row>
    <row r="30" spans="1:9" s="1" customFormat="1" ht="22.5" customHeight="1">
      <c r="A30" s="64"/>
      <c r="B30" s="5" t="s">
        <v>20</v>
      </c>
      <c r="C30" s="6" t="str">
        <f t="shared" ref="C30:C33" si="4">SUBSTITUTE(TEXT(D30,"# ##0\ руб ,00\ копеек"),",",)</f>
        <v>40 000 руб 00 копеек</v>
      </c>
      <c r="D30" s="2">
        <v>40000</v>
      </c>
    </row>
    <row r="31" spans="1:9" s="1" customFormat="1" ht="22.5" customHeight="1">
      <c r="A31" s="64"/>
      <c r="B31" s="5" t="s">
        <v>132</v>
      </c>
      <c r="C31" s="6" t="str">
        <f t="shared" si="4"/>
        <v>0 руб 00 копеек</v>
      </c>
      <c r="D31" s="2">
        <v>0</v>
      </c>
    </row>
    <row r="32" spans="1:9" s="1" customFormat="1" ht="22.5" customHeight="1">
      <c r="A32" s="64"/>
      <c r="B32" s="5" t="s">
        <v>148</v>
      </c>
      <c r="C32" s="6" t="str">
        <f t="shared" si="4"/>
        <v>40 000 руб 00 копеек</v>
      </c>
      <c r="D32" s="30">
        <v>40000</v>
      </c>
    </row>
    <row r="33" spans="1:4" s="1" customFormat="1" ht="22.5" customHeight="1">
      <c r="A33" s="64"/>
      <c r="B33" s="5" t="s">
        <v>150</v>
      </c>
      <c r="C33" s="6" t="str">
        <f t="shared" si="4"/>
        <v>40 000 руб 00 копеек</v>
      </c>
      <c r="D33" s="30">
        <v>40000</v>
      </c>
    </row>
    <row r="34" spans="1:4" s="1" customFormat="1" ht="22.5" customHeight="1">
      <c r="A34" s="64"/>
      <c r="B34" s="5" t="s">
        <v>188</v>
      </c>
      <c r="C34" s="6" t="str">
        <f t="shared" si="0"/>
        <v>40 000 руб 00 копеек</v>
      </c>
      <c r="D34" s="30">
        <v>40000</v>
      </c>
    </row>
    <row r="35" spans="1:4" s="1" customFormat="1" ht="88.5" customHeight="1">
      <c r="A35" s="10" t="s">
        <v>10</v>
      </c>
      <c r="B35" s="36" t="s">
        <v>78</v>
      </c>
      <c r="C35" s="37"/>
    </row>
  </sheetData>
  <mergeCells count="12">
    <mergeCell ref="A3:C3"/>
    <mergeCell ref="A4:C4"/>
    <mergeCell ref="A5:C5"/>
    <mergeCell ref="B12:C12"/>
    <mergeCell ref="B13:C13"/>
    <mergeCell ref="A14:A34"/>
    <mergeCell ref="B35:C35"/>
    <mergeCell ref="B7:C7"/>
    <mergeCell ref="B8:C8"/>
    <mergeCell ref="B9:C9"/>
    <mergeCell ref="B10:C10"/>
    <mergeCell ref="B11:C11"/>
  </mergeCells>
  <pageMargins left="0.98425196850393704" right="0.39370078740157483" top="0.78740157480314965" bottom="0.78740157480314965" header="0.31496062992125984" footer="0.31496062992125984"/>
  <pageSetup paperSize="9" scale="45" orientation="portrait" verticalDpi="200" r:id="rId1"/>
  <headerFooter>
    <oddHeader>&amp;C&amp;P</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view="pageBreakPreview" topLeftCell="A7" zoomScale="60" zoomScaleNormal="100" workbookViewId="0">
      <selection activeCell="I35" sqref="I35"/>
    </sheetView>
  </sheetViews>
  <sheetFormatPr defaultRowHeight="15"/>
  <cols>
    <col min="1" max="1" width="66" style="3" customWidth="1"/>
    <col min="2" max="2" width="83.28515625" style="3" customWidth="1"/>
    <col min="3" max="3" width="30.5703125" style="3" bestFit="1" customWidth="1"/>
    <col min="4" max="4" width="30.28515625" style="3" bestFit="1" customWidth="1"/>
    <col min="5" max="16384" width="9.140625" style="3"/>
  </cols>
  <sheetData>
    <row r="1" spans="1:4" s="1" customFormat="1" ht="18.75">
      <c r="C1" s="7" t="s">
        <v>28</v>
      </c>
    </row>
    <row r="2" spans="1:4" s="1" customFormat="1" ht="18.75">
      <c r="A2" s="8"/>
      <c r="B2" s="8"/>
    </row>
    <row r="3" spans="1:4" s="1" customFormat="1" ht="18.75">
      <c r="A3" s="49" t="s">
        <v>0</v>
      </c>
      <c r="B3" s="49"/>
      <c r="C3" s="49"/>
    </row>
    <row r="4" spans="1:4" s="1" customFormat="1" ht="18.75">
      <c r="A4" s="49" t="s">
        <v>1</v>
      </c>
      <c r="B4" s="49"/>
      <c r="C4" s="49"/>
    </row>
    <row r="5" spans="1:4" ht="54.75" customHeight="1">
      <c r="A5" s="50" t="s">
        <v>141</v>
      </c>
      <c r="B5" s="50"/>
      <c r="C5" s="50"/>
    </row>
    <row r="6" spans="1:4" ht="15.75">
      <c r="A6" s="9"/>
    </row>
    <row r="7" spans="1:4" s="1" customFormat="1" ht="43.5" customHeight="1">
      <c r="A7" s="10" t="s">
        <v>2</v>
      </c>
      <c r="B7" s="36" t="s">
        <v>74</v>
      </c>
      <c r="C7" s="37"/>
    </row>
    <row r="8" spans="1:4" s="1" customFormat="1" ht="37.5">
      <c r="A8" s="10" t="s">
        <v>3</v>
      </c>
      <c r="B8" s="36" t="s">
        <v>74</v>
      </c>
      <c r="C8" s="37"/>
    </row>
    <row r="9" spans="1:4" s="1" customFormat="1" ht="37.5">
      <c r="A9" s="10" t="s">
        <v>4</v>
      </c>
      <c r="B9" s="36" t="s">
        <v>79</v>
      </c>
      <c r="C9" s="37"/>
    </row>
    <row r="10" spans="1:4" s="1" customFormat="1" ht="37.5">
      <c r="A10" s="10" t="s">
        <v>5</v>
      </c>
      <c r="B10" s="41" t="s">
        <v>158</v>
      </c>
      <c r="C10" s="42"/>
    </row>
    <row r="11" spans="1:4" s="1" customFormat="1" ht="42.75" customHeight="1">
      <c r="A11" s="10" t="s">
        <v>6</v>
      </c>
      <c r="B11" s="36" t="s">
        <v>80</v>
      </c>
      <c r="C11" s="37"/>
    </row>
    <row r="12" spans="1:4" s="1" customFormat="1" ht="84.75" customHeight="1">
      <c r="A12" s="10" t="s">
        <v>7</v>
      </c>
      <c r="B12" s="56" t="s">
        <v>81</v>
      </c>
      <c r="C12" s="57"/>
    </row>
    <row r="13" spans="1:4" s="1" customFormat="1" ht="37.5">
      <c r="A13" s="10" t="s">
        <v>8</v>
      </c>
      <c r="B13" s="38" t="s">
        <v>193</v>
      </c>
      <c r="C13" s="39"/>
    </row>
    <row r="14" spans="1:4" s="1" customFormat="1" ht="37.5">
      <c r="A14" s="64" t="s">
        <v>9</v>
      </c>
      <c r="B14" s="11" t="s">
        <v>13</v>
      </c>
      <c r="C14" s="12" t="str">
        <f>SUBSTITUTE(TEXT(D14,"# ##0\ руб ,00\ копеек"),",",)</f>
        <v>3 329 777 руб 00 копеек</v>
      </c>
      <c r="D14" s="2">
        <f>SUM(D16:D25)</f>
        <v>3329777</v>
      </c>
    </row>
    <row r="15" spans="1:4" s="1" customFormat="1" ht="18.75">
      <c r="A15" s="64"/>
      <c r="B15" s="13" t="s">
        <v>14</v>
      </c>
      <c r="C15" s="6"/>
      <c r="D15" s="2"/>
    </row>
    <row r="16" spans="1:4" s="1" customFormat="1" ht="21.75" customHeight="1">
      <c r="A16" s="64"/>
      <c r="B16" s="5" t="s">
        <v>15</v>
      </c>
      <c r="C16" s="6" t="str">
        <f t="shared" ref="C16:C38" si="0">SUBSTITUTE(TEXT(D16,"# ##0\ руб ,00\ копеек"),",",)</f>
        <v>765 500 руб 00 копеек</v>
      </c>
      <c r="D16" s="2">
        <f t="shared" ref="D16:D19" si="1">D29</f>
        <v>765500</v>
      </c>
    </row>
    <row r="17" spans="1:4" s="1" customFormat="1" ht="22.5" customHeight="1">
      <c r="A17" s="64"/>
      <c r="B17" s="5" t="s">
        <v>16</v>
      </c>
      <c r="C17" s="6" t="str">
        <f t="shared" si="0"/>
        <v>616 427 руб 00 копеек</v>
      </c>
      <c r="D17" s="2">
        <f t="shared" si="1"/>
        <v>616427</v>
      </c>
    </row>
    <row r="18" spans="1:4" s="1" customFormat="1" ht="27.75" customHeight="1">
      <c r="A18" s="64"/>
      <c r="B18" s="5" t="s">
        <v>22</v>
      </c>
      <c r="C18" s="6" t="str">
        <f t="shared" si="0"/>
        <v>300 000 руб 00 копеек</v>
      </c>
      <c r="D18" s="2">
        <f t="shared" si="1"/>
        <v>300000</v>
      </c>
    </row>
    <row r="19" spans="1:4" s="1" customFormat="1" ht="21.75" customHeight="1">
      <c r="A19" s="64"/>
      <c r="B19" s="5" t="s">
        <v>23</v>
      </c>
      <c r="C19" s="6" t="str">
        <f t="shared" si="0"/>
        <v>300 000 руб 00 копеек</v>
      </c>
      <c r="D19" s="2">
        <f t="shared" si="1"/>
        <v>300000</v>
      </c>
    </row>
    <row r="20" spans="1:4" s="1" customFormat="1" ht="24.75" customHeight="1">
      <c r="A20" s="64"/>
      <c r="B20" s="5" t="s">
        <v>24</v>
      </c>
      <c r="C20" s="6" t="str">
        <f t="shared" si="0"/>
        <v>597 850 руб 00 копеек</v>
      </c>
      <c r="D20" s="2">
        <f>D33</f>
        <v>597850</v>
      </c>
    </row>
    <row r="21" spans="1:4" s="1" customFormat="1" ht="24.75" customHeight="1">
      <c r="A21" s="64"/>
      <c r="B21" s="5" t="s">
        <v>20</v>
      </c>
      <c r="C21" s="6" t="str">
        <f t="shared" si="0"/>
        <v>0 руб 00 копеек</v>
      </c>
      <c r="D21" s="2">
        <f>D34</f>
        <v>0</v>
      </c>
    </row>
    <row r="22" spans="1:4" s="1" customFormat="1" ht="22.5" customHeight="1">
      <c r="A22" s="64"/>
      <c r="B22" s="5" t="s">
        <v>132</v>
      </c>
      <c r="C22" s="6" t="str">
        <f t="shared" ref="C22:C24" si="2">SUBSTITUTE(TEXT(D22,"# ##0\ руб ,00\ копеек"),",",)</f>
        <v>0 руб 00 копеек</v>
      </c>
      <c r="D22" s="2">
        <f>D35</f>
        <v>0</v>
      </c>
    </row>
    <row r="23" spans="1:4" s="1" customFormat="1" ht="22.5" customHeight="1">
      <c r="A23" s="64"/>
      <c r="B23" s="5" t="s">
        <v>148</v>
      </c>
      <c r="C23" s="6" t="str">
        <f t="shared" si="2"/>
        <v>250 000 руб 00 копеек</v>
      </c>
      <c r="D23" s="2">
        <f t="shared" ref="D23:D25" si="3">D36</f>
        <v>250000</v>
      </c>
    </row>
    <row r="24" spans="1:4" s="1" customFormat="1" ht="22.5" customHeight="1">
      <c r="A24" s="64"/>
      <c r="B24" s="5" t="s">
        <v>150</v>
      </c>
      <c r="C24" s="6" t="str">
        <f t="shared" si="2"/>
        <v>250 000 руб 00 копеек</v>
      </c>
      <c r="D24" s="2">
        <f t="shared" si="3"/>
        <v>250000</v>
      </c>
    </row>
    <row r="25" spans="1:4" s="1" customFormat="1" ht="22.5" customHeight="1">
      <c r="A25" s="64"/>
      <c r="B25" s="5" t="s">
        <v>188</v>
      </c>
      <c r="C25" s="6" t="str">
        <f t="shared" si="0"/>
        <v>250 000 руб 00 копеек</v>
      </c>
      <c r="D25" s="2">
        <f t="shared" si="3"/>
        <v>250000</v>
      </c>
    </row>
    <row r="26" spans="1:4" s="1" customFormat="1" ht="18.75">
      <c r="A26" s="64"/>
      <c r="B26" s="13" t="s">
        <v>52</v>
      </c>
      <c r="C26" s="6"/>
      <c r="D26" s="2"/>
    </row>
    <row r="27" spans="1:4" s="1" customFormat="1" ht="37.5">
      <c r="A27" s="64"/>
      <c r="B27" s="13" t="s">
        <v>25</v>
      </c>
      <c r="C27" s="6" t="str">
        <f t="shared" si="0"/>
        <v>3 329 777 руб 00 копеек</v>
      </c>
      <c r="D27" s="2">
        <f>SUM(D29:D38)</f>
        <v>3329777</v>
      </c>
    </row>
    <row r="28" spans="1:4" s="1" customFormat="1" ht="18.75">
      <c r="A28" s="64"/>
      <c r="B28" s="13" t="s">
        <v>14</v>
      </c>
      <c r="C28" s="6"/>
      <c r="D28" s="2"/>
    </row>
    <row r="29" spans="1:4" s="1" customFormat="1" ht="24.75" customHeight="1">
      <c r="A29" s="64"/>
      <c r="B29" s="5" t="s">
        <v>15</v>
      </c>
      <c r="C29" s="6" t="str">
        <f t="shared" si="0"/>
        <v>765 500 руб 00 копеек</v>
      </c>
      <c r="D29" s="2">
        <v>765500</v>
      </c>
    </row>
    <row r="30" spans="1:4" s="1" customFormat="1" ht="27.75" customHeight="1">
      <c r="A30" s="64"/>
      <c r="B30" s="5" t="s">
        <v>16</v>
      </c>
      <c r="C30" s="6" t="str">
        <f t="shared" si="0"/>
        <v>616 427 руб 00 копеек</v>
      </c>
      <c r="D30" s="2">
        <v>616427</v>
      </c>
    </row>
    <row r="31" spans="1:4" s="1" customFormat="1" ht="26.25" customHeight="1">
      <c r="A31" s="64"/>
      <c r="B31" s="5" t="s">
        <v>22</v>
      </c>
      <c r="C31" s="6" t="str">
        <f t="shared" si="0"/>
        <v>300 000 руб 00 копеек</v>
      </c>
      <c r="D31" s="2">
        <v>300000</v>
      </c>
    </row>
    <row r="32" spans="1:4" s="1" customFormat="1" ht="24.75" customHeight="1">
      <c r="A32" s="64"/>
      <c r="B32" s="5" t="s">
        <v>23</v>
      </c>
      <c r="C32" s="6" t="str">
        <f t="shared" si="0"/>
        <v>300 000 руб 00 копеек</v>
      </c>
      <c r="D32" s="2">
        <v>300000</v>
      </c>
    </row>
    <row r="33" spans="1:4" s="1" customFormat="1" ht="24" customHeight="1">
      <c r="A33" s="64"/>
      <c r="B33" s="5" t="s">
        <v>24</v>
      </c>
      <c r="C33" s="6" t="str">
        <f t="shared" si="0"/>
        <v>597 850 руб 00 копеек</v>
      </c>
      <c r="D33" s="2">
        <v>597850</v>
      </c>
    </row>
    <row r="34" spans="1:4" s="1" customFormat="1" ht="22.5" customHeight="1">
      <c r="A34" s="64"/>
      <c r="B34" s="5" t="s">
        <v>20</v>
      </c>
      <c r="C34" s="6" t="str">
        <f t="shared" ref="C34:C37" si="4">SUBSTITUTE(TEXT(D34,"# ##0\ руб ,00\ копеек"),",",)</f>
        <v>0 руб 00 копеек</v>
      </c>
      <c r="D34" s="2">
        <v>0</v>
      </c>
    </row>
    <row r="35" spans="1:4" s="1" customFormat="1" ht="22.5" customHeight="1">
      <c r="A35" s="64"/>
      <c r="B35" s="5" t="s">
        <v>132</v>
      </c>
      <c r="C35" s="6" t="str">
        <f t="shared" si="4"/>
        <v>0 руб 00 копеек</v>
      </c>
      <c r="D35" s="2">
        <v>0</v>
      </c>
    </row>
    <row r="36" spans="1:4" s="1" customFormat="1" ht="22.5" customHeight="1">
      <c r="A36" s="64"/>
      <c r="B36" s="5" t="s">
        <v>148</v>
      </c>
      <c r="C36" s="6" t="str">
        <f t="shared" si="4"/>
        <v>250 000 руб 00 копеек</v>
      </c>
      <c r="D36" s="30">
        <v>250000</v>
      </c>
    </row>
    <row r="37" spans="1:4" s="1" customFormat="1" ht="22.5" customHeight="1">
      <c r="A37" s="64"/>
      <c r="B37" s="5" t="s">
        <v>150</v>
      </c>
      <c r="C37" s="6" t="str">
        <f t="shared" si="4"/>
        <v>250 000 руб 00 копеек</v>
      </c>
      <c r="D37" s="30">
        <v>250000</v>
      </c>
    </row>
    <row r="38" spans="1:4" s="1" customFormat="1" ht="22.5" customHeight="1">
      <c r="A38" s="64"/>
      <c r="B38" s="5" t="s">
        <v>188</v>
      </c>
      <c r="C38" s="6" t="str">
        <f t="shared" si="0"/>
        <v>250 000 руб 00 копеек</v>
      </c>
      <c r="D38" s="30">
        <v>250000</v>
      </c>
    </row>
    <row r="39" spans="1:4" s="1" customFormat="1" ht="37.5">
      <c r="A39" s="10" t="s">
        <v>10</v>
      </c>
      <c r="B39" s="56" t="s">
        <v>82</v>
      </c>
      <c r="C39" s="57"/>
    </row>
  </sheetData>
  <mergeCells count="12">
    <mergeCell ref="A3:C3"/>
    <mergeCell ref="A4:C4"/>
    <mergeCell ref="A5:C5"/>
    <mergeCell ref="B12:C12"/>
    <mergeCell ref="B13:C13"/>
    <mergeCell ref="A14:A38"/>
    <mergeCell ref="B39:C39"/>
    <mergeCell ref="B7:C7"/>
    <mergeCell ref="B8:C8"/>
    <mergeCell ref="B9:C9"/>
    <mergeCell ref="B10:C10"/>
    <mergeCell ref="B11:C11"/>
  </mergeCells>
  <pageMargins left="0.98425196850393704" right="0.39370078740157483" top="0.78740157480314965" bottom="0.78740157480314965" header="0.31496062992125984" footer="0.31496062992125984"/>
  <pageSetup paperSize="9" scale="47" orientation="portrait" r:id="rId1"/>
  <headerFooter>
    <oddHeader>&amp;C&amp;P</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view="pageBreakPreview" topLeftCell="A7" zoomScale="60" zoomScaleNormal="85" workbookViewId="0">
      <selection activeCell="B14" sqref="B14"/>
    </sheetView>
  </sheetViews>
  <sheetFormatPr defaultRowHeight="15"/>
  <cols>
    <col min="1" max="1" width="66" style="3" customWidth="1"/>
    <col min="2" max="2" width="72.28515625" style="3" customWidth="1"/>
    <col min="3" max="3" width="41" style="3" customWidth="1"/>
    <col min="4" max="4" width="30.28515625" style="3" bestFit="1" customWidth="1"/>
    <col min="5" max="6" width="9.140625" style="3"/>
    <col min="7" max="15" width="14" style="3" bestFit="1" customWidth="1"/>
    <col min="16" max="16384" width="9.140625" style="3"/>
  </cols>
  <sheetData>
    <row r="1" spans="1:15" s="1" customFormat="1" ht="18.75">
      <c r="C1" s="7" t="s">
        <v>28</v>
      </c>
    </row>
    <row r="2" spans="1:15" s="1" customFormat="1" ht="18.75">
      <c r="A2" s="8"/>
      <c r="B2" s="8"/>
    </row>
    <row r="3" spans="1:15" s="1" customFormat="1" ht="18.75">
      <c r="A3" s="49" t="s">
        <v>0</v>
      </c>
      <c r="B3" s="49"/>
      <c r="C3" s="49"/>
    </row>
    <row r="4" spans="1:15" s="1" customFormat="1" ht="18.75">
      <c r="A4" s="49" t="s">
        <v>1</v>
      </c>
      <c r="B4" s="49"/>
      <c r="C4" s="49"/>
    </row>
    <row r="5" spans="1:15" ht="42" customHeight="1">
      <c r="A5" s="50" t="s">
        <v>142</v>
      </c>
      <c r="B5" s="50"/>
      <c r="C5" s="50"/>
    </row>
    <row r="6" spans="1:15" ht="15.75">
      <c r="A6" s="9"/>
    </row>
    <row r="7" spans="1:15" s="1" customFormat="1" ht="43.5" customHeight="1">
      <c r="A7" s="10" t="s">
        <v>2</v>
      </c>
      <c r="B7" s="36" t="s">
        <v>74</v>
      </c>
      <c r="C7" s="37"/>
    </row>
    <row r="8" spans="1:15" s="1" customFormat="1" ht="37.5">
      <c r="A8" s="10" t="s">
        <v>3</v>
      </c>
      <c r="B8" s="36" t="s">
        <v>74</v>
      </c>
      <c r="C8" s="37"/>
    </row>
    <row r="9" spans="1:15" s="1" customFormat="1" ht="37.5">
      <c r="A9" s="10" t="s">
        <v>4</v>
      </c>
      <c r="B9" s="36" t="s">
        <v>83</v>
      </c>
      <c r="C9" s="37"/>
    </row>
    <row r="10" spans="1:15" s="1" customFormat="1" ht="37.5">
      <c r="A10" s="10" t="s">
        <v>5</v>
      </c>
      <c r="B10" s="41" t="s">
        <v>158</v>
      </c>
      <c r="C10" s="42"/>
    </row>
    <row r="11" spans="1:15" s="1" customFormat="1" ht="57.75" customHeight="1">
      <c r="A11" s="10" t="s">
        <v>6</v>
      </c>
      <c r="B11" s="36" t="s">
        <v>84</v>
      </c>
      <c r="C11" s="37"/>
    </row>
    <row r="12" spans="1:15" s="1" customFormat="1" ht="37.5">
      <c r="A12" s="10" t="s">
        <v>7</v>
      </c>
      <c r="B12" s="36" t="s">
        <v>85</v>
      </c>
      <c r="C12" s="37"/>
    </row>
    <row r="13" spans="1:15" s="1" customFormat="1" ht="37.5">
      <c r="A13" s="10" t="s">
        <v>8</v>
      </c>
      <c r="B13" s="38" t="s">
        <v>193</v>
      </c>
      <c r="C13" s="39"/>
    </row>
    <row r="14" spans="1:15" s="1" customFormat="1" ht="37.5">
      <c r="A14" s="64" t="s">
        <v>9</v>
      </c>
      <c r="B14" s="11" t="s">
        <v>13</v>
      </c>
      <c r="C14" s="12" t="str">
        <f>SUBSTITUTE(TEXT(D14,"# ##0\ руб ,00\ копеек"),",",)</f>
        <v>6 201 500 руб 00 копеек</v>
      </c>
      <c r="D14" s="2">
        <f>SUM(D16:D25)</f>
        <v>6201500</v>
      </c>
    </row>
    <row r="15" spans="1:15" s="1" customFormat="1" ht="18.75">
      <c r="A15" s="64"/>
      <c r="B15" s="13" t="s">
        <v>14</v>
      </c>
      <c r="C15" s="6"/>
      <c r="D15" s="2"/>
    </row>
    <row r="16" spans="1:15" s="1" customFormat="1" ht="21.75" customHeight="1">
      <c r="A16" s="64"/>
      <c r="B16" s="5" t="s">
        <v>15</v>
      </c>
      <c r="C16" s="6" t="str">
        <f t="shared" ref="C16:C38" si="0">SUBSTITUTE(TEXT(D16,"# ##0\ руб ,00\ копеек"),",",)</f>
        <v>1 592 500 руб 00 копеек</v>
      </c>
      <c r="D16" s="2">
        <f>D29</f>
        <v>1592500</v>
      </c>
      <c r="G16" s="5" t="s">
        <v>173</v>
      </c>
      <c r="H16" s="5" t="s">
        <v>174</v>
      </c>
      <c r="I16" s="5" t="s">
        <v>175</v>
      </c>
      <c r="J16" s="5" t="s">
        <v>176</v>
      </c>
      <c r="K16" s="5" t="s">
        <v>177</v>
      </c>
      <c r="L16" s="5" t="s">
        <v>178</v>
      </c>
      <c r="M16" s="5" t="s">
        <v>179</v>
      </c>
      <c r="N16" s="5" t="s">
        <v>183</v>
      </c>
      <c r="O16" s="5" t="s">
        <v>184</v>
      </c>
    </row>
    <row r="17" spans="1:15" s="1" customFormat="1" ht="22.5" customHeight="1">
      <c r="A17" s="64"/>
      <c r="B17" s="5" t="s">
        <v>16</v>
      </c>
      <c r="C17" s="6" t="str">
        <f t="shared" si="0"/>
        <v>2 360 500 руб 00 копеек</v>
      </c>
      <c r="D17" s="2">
        <f t="shared" ref="D17:D19" si="1">D30</f>
        <v>2360500</v>
      </c>
      <c r="G17" s="1">
        <v>1592500</v>
      </c>
      <c r="H17" s="1">
        <v>2360500</v>
      </c>
      <c r="I17" s="1">
        <v>375000</v>
      </c>
      <c r="J17" s="1">
        <v>426000</v>
      </c>
      <c r="K17" s="1">
        <v>393000</v>
      </c>
      <c r="L17" s="1">
        <v>288000</v>
      </c>
      <c r="M17" s="1">
        <v>288000</v>
      </c>
      <c r="N17" s="1">
        <v>252000</v>
      </c>
      <c r="O17" s="1">
        <v>252000</v>
      </c>
    </row>
    <row r="18" spans="1:15" s="1" customFormat="1" ht="27.75" customHeight="1">
      <c r="A18" s="64"/>
      <c r="B18" s="5" t="s">
        <v>22</v>
      </c>
      <c r="C18" s="6" t="str">
        <f t="shared" si="0"/>
        <v>375 000 руб 00 копеек</v>
      </c>
      <c r="D18" s="2">
        <f t="shared" si="1"/>
        <v>375000</v>
      </c>
    </row>
    <row r="19" spans="1:15" s="1" customFormat="1" ht="21.75" customHeight="1">
      <c r="A19" s="64"/>
      <c r="B19" s="5" t="s">
        <v>23</v>
      </c>
      <c r="C19" s="6" t="str">
        <f t="shared" si="0"/>
        <v>426 000 руб 00 копеек</v>
      </c>
      <c r="D19" s="2">
        <f t="shared" si="1"/>
        <v>426000</v>
      </c>
    </row>
    <row r="20" spans="1:15" s="1" customFormat="1" ht="24.75" customHeight="1">
      <c r="A20" s="64"/>
      <c r="B20" s="5" t="s">
        <v>24</v>
      </c>
      <c r="C20" s="6" t="str">
        <f t="shared" si="0"/>
        <v>393 000 руб 00 копеек</v>
      </c>
      <c r="D20" s="2">
        <f>D33</f>
        <v>393000</v>
      </c>
      <c r="G20" s="1">
        <v>1592500</v>
      </c>
    </row>
    <row r="21" spans="1:15" s="1" customFormat="1" ht="24.75" customHeight="1">
      <c r="A21" s="64"/>
      <c r="B21" s="5" t="s">
        <v>20</v>
      </c>
      <c r="C21" s="6" t="str">
        <f t="shared" si="0"/>
        <v>288 000 руб 00 копеек</v>
      </c>
      <c r="D21" s="2">
        <f>D34</f>
        <v>288000</v>
      </c>
      <c r="G21" s="1">
        <v>2360500</v>
      </c>
    </row>
    <row r="22" spans="1:15" s="1" customFormat="1" ht="22.5" customHeight="1">
      <c r="A22" s="64"/>
      <c r="B22" s="5" t="s">
        <v>132</v>
      </c>
      <c r="C22" s="6" t="str">
        <f t="shared" ref="C22:C24" si="2">SUBSTITUTE(TEXT(D22,"# ##0\ руб ,00\ копеек"),",",)</f>
        <v>208 500 руб 00 копеек</v>
      </c>
      <c r="D22" s="2">
        <f>D35</f>
        <v>208500</v>
      </c>
      <c r="G22" s="1">
        <v>375000</v>
      </c>
    </row>
    <row r="23" spans="1:15" s="1" customFormat="1" ht="22.5" customHeight="1">
      <c r="A23" s="64"/>
      <c r="B23" s="5" t="s">
        <v>148</v>
      </c>
      <c r="C23" s="6" t="str">
        <f t="shared" si="2"/>
        <v>210 000 руб 00 копеек</v>
      </c>
      <c r="D23" s="2">
        <f t="shared" ref="D23:D25" si="3">D36</f>
        <v>210000</v>
      </c>
      <c r="G23" s="1">
        <v>426000</v>
      </c>
    </row>
    <row r="24" spans="1:15" s="1" customFormat="1" ht="22.5" customHeight="1">
      <c r="A24" s="64"/>
      <c r="B24" s="5" t="s">
        <v>150</v>
      </c>
      <c r="C24" s="6" t="str">
        <f t="shared" si="2"/>
        <v>192 000 руб 00 копеек</v>
      </c>
      <c r="D24" s="2">
        <f t="shared" si="3"/>
        <v>192000</v>
      </c>
      <c r="G24" s="1">
        <v>393000</v>
      </c>
    </row>
    <row r="25" spans="1:15" s="1" customFormat="1" ht="22.5" customHeight="1">
      <c r="A25" s="64"/>
      <c r="B25" s="5" t="s">
        <v>188</v>
      </c>
      <c r="C25" s="6" t="str">
        <f t="shared" si="0"/>
        <v>156 000 руб 00 копеек</v>
      </c>
      <c r="D25" s="2">
        <f t="shared" si="3"/>
        <v>156000</v>
      </c>
      <c r="G25" s="1">
        <v>393000</v>
      </c>
    </row>
    <row r="26" spans="1:15" s="1" customFormat="1" ht="18.75">
      <c r="A26" s="64"/>
      <c r="B26" s="13" t="s">
        <v>52</v>
      </c>
      <c r="C26" s="6"/>
      <c r="D26" s="2"/>
      <c r="G26" s="1">
        <v>288000</v>
      </c>
    </row>
    <row r="27" spans="1:15" s="1" customFormat="1" ht="37.5">
      <c r="A27" s="64"/>
      <c r="B27" s="13" t="s">
        <v>25</v>
      </c>
      <c r="C27" s="6" t="str">
        <f t="shared" si="0"/>
        <v>6 201 500 руб 00 копеек</v>
      </c>
      <c r="D27" s="2">
        <f>SUM(D29:D38)</f>
        <v>6201500</v>
      </c>
      <c r="G27" s="1">
        <v>288000</v>
      </c>
    </row>
    <row r="28" spans="1:15" s="1" customFormat="1" ht="18.75">
      <c r="A28" s="64"/>
      <c r="B28" s="13" t="s">
        <v>14</v>
      </c>
      <c r="C28" s="6"/>
      <c r="D28" s="2"/>
      <c r="G28" s="1">
        <v>252000</v>
      </c>
    </row>
    <row r="29" spans="1:15" s="1" customFormat="1" ht="24.75" customHeight="1">
      <c r="A29" s="64"/>
      <c r="B29" s="5" t="s">
        <v>15</v>
      </c>
      <c r="C29" s="6" t="str">
        <f t="shared" si="0"/>
        <v>1 592 500 руб 00 копеек</v>
      </c>
      <c r="D29" s="2">
        <v>1592500</v>
      </c>
      <c r="G29" s="1">
        <v>252000</v>
      </c>
    </row>
    <row r="30" spans="1:15" s="1" customFormat="1" ht="27.75" customHeight="1">
      <c r="A30" s="64"/>
      <c r="B30" s="5" t="s">
        <v>16</v>
      </c>
      <c r="C30" s="6" t="str">
        <f t="shared" si="0"/>
        <v>2 360 500 руб 00 копеек</v>
      </c>
      <c r="D30" s="2">
        <v>2360500</v>
      </c>
    </row>
    <row r="31" spans="1:15" s="1" customFormat="1" ht="26.25" customHeight="1">
      <c r="A31" s="64"/>
      <c r="B31" s="5" t="s">
        <v>22</v>
      </c>
      <c r="C31" s="6" t="str">
        <f t="shared" si="0"/>
        <v>375 000 руб 00 копеек</v>
      </c>
      <c r="D31" s="2">
        <v>375000</v>
      </c>
    </row>
    <row r="32" spans="1:15" s="1" customFormat="1" ht="24.75" customHeight="1">
      <c r="A32" s="64"/>
      <c r="B32" s="5" t="s">
        <v>23</v>
      </c>
      <c r="C32" s="6" t="str">
        <f t="shared" si="0"/>
        <v>426 000 руб 00 копеек</v>
      </c>
      <c r="D32" s="2">
        <v>426000</v>
      </c>
    </row>
    <row r="33" spans="1:4" s="1" customFormat="1" ht="24" customHeight="1">
      <c r="A33" s="64"/>
      <c r="B33" s="5" t="s">
        <v>24</v>
      </c>
      <c r="C33" s="6" t="str">
        <f t="shared" si="0"/>
        <v>393 000 руб 00 копеек</v>
      </c>
      <c r="D33" s="2">
        <v>393000</v>
      </c>
    </row>
    <row r="34" spans="1:4" s="1" customFormat="1" ht="22.5" customHeight="1">
      <c r="A34" s="64"/>
      <c r="B34" s="5" t="s">
        <v>20</v>
      </c>
      <c r="C34" s="6" t="str">
        <f t="shared" ref="C34:C37" si="4">SUBSTITUTE(TEXT(D34,"# ##0\ руб ,00\ копеек"),",",)</f>
        <v>288 000 руб 00 копеек</v>
      </c>
      <c r="D34" s="2">
        <v>288000</v>
      </c>
    </row>
    <row r="35" spans="1:4" s="1" customFormat="1" ht="22.5" customHeight="1">
      <c r="A35" s="64"/>
      <c r="B35" s="5" t="s">
        <v>132</v>
      </c>
      <c r="C35" s="6" t="str">
        <f t="shared" si="4"/>
        <v>208 500 руб 00 копеек</v>
      </c>
      <c r="D35" s="2">
        <v>208500</v>
      </c>
    </row>
    <row r="36" spans="1:4" s="1" customFormat="1" ht="22.5" customHeight="1">
      <c r="A36" s="64"/>
      <c r="B36" s="5" t="s">
        <v>148</v>
      </c>
      <c r="C36" s="6" t="str">
        <f t="shared" si="4"/>
        <v>210 000 руб 00 копеек</v>
      </c>
      <c r="D36" s="30">
        <v>210000</v>
      </c>
    </row>
    <row r="37" spans="1:4" s="1" customFormat="1" ht="22.5" customHeight="1">
      <c r="A37" s="64"/>
      <c r="B37" s="5" t="s">
        <v>150</v>
      </c>
      <c r="C37" s="6" t="str">
        <f t="shared" si="4"/>
        <v>192 000 руб 00 копеек</v>
      </c>
      <c r="D37" s="30">
        <v>192000</v>
      </c>
    </row>
    <row r="38" spans="1:4" s="1" customFormat="1" ht="22.5" customHeight="1">
      <c r="A38" s="64"/>
      <c r="B38" s="5" t="s">
        <v>188</v>
      </c>
      <c r="C38" s="6" t="str">
        <f t="shared" si="0"/>
        <v>156 000 руб 00 копеек</v>
      </c>
      <c r="D38" s="30">
        <v>156000</v>
      </c>
    </row>
    <row r="39" spans="1:4" s="1" customFormat="1" ht="123.75" customHeight="1">
      <c r="A39" s="10" t="s">
        <v>10</v>
      </c>
      <c r="B39" s="56" t="s">
        <v>86</v>
      </c>
      <c r="C39" s="57"/>
    </row>
  </sheetData>
  <mergeCells count="12">
    <mergeCell ref="A3:C3"/>
    <mergeCell ref="A4:C4"/>
    <mergeCell ref="A5:C5"/>
    <mergeCell ref="B12:C12"/>
    <mergeCell ref="B13:C13"/>
    <mergeCell ref="A14:A38"/>
    <mergeCell ref="B39:C39"/>
    <mergeCell ref="B7:C7"/>
    <mergeCell ref="B8:C8"/>
    <mergeCell ref="B9:C9"/>
    <mergeCell ref="B10:C10"/>
    <mergeCell ref="B11:C11"/>
  </mergeCells>
  <pageMargins left="0.98425196850393704" right="0.39370078740157483" top="0.78740157480314965" bottom="0.78740157480314965" header="0.31496062992125984" footer="0.31496062992125984"/>
  <pageSetup paperSize="9" scale="48" orientation="portrait" verticalDpi="200" r:id="rId1"/>
  <headerFooter>
    <oddHeader>&amp;C&amp;P</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
  <sheetViews>
    <sheetView view="pageBreakPreview" topLeftCell="A19" zoomScale="60" zoomScaleNormal="100" workbookViewId="0">
      <selection activeCell="B23" sqref="A23:XFD23"/>
    </sheetView>
  </sheetViews>
  <sheetFormatPr defaultRowHeight="15"/>
  <cols>
    <col min="1" max="1" width="66" style="3" customWidth="1"/>
    <col min="2" max="2" width="81.85546875" style="3" customWidth="1"/>
    <col min="3" max="3" width="56" style="3" customWidth="1"/>
    <col min="4" max="4" width="30.28515625" style="3" bestFit="1" customWidth="1"/>
    <col min="5" max="6" width="9.140625" style="3"/>
    <col min="7" max="8" width="17.5703125" style="3" bestFit="1" customWidth="1"/>
    <col min="9" max="15" width="14" style="3" bestFit="1" customWidth="1"/>
    <col min="16" max="16384" width="9.140625" style="3"/>
  </cols>
  <sheetData>
    <row r="1" spans="1:15" s="1" customFormat="1" ht="18.75">
      <c r="C1" s="7" t="s">
        <v>28</v>
      </c>
    </row>
    <row r="2" spans="1:15" s="1" customFormat="1" ht="18.75">
      <c r="A2" s="8"/>
      <c r="B2" s="8"/>
    </row>
    <row r="3" spans="1:15" s="1" customFormat="1" ht="18.75">
      <c r="A3" s="49" t="s">
        <v>0</v>
      </c>
      <c r="B3" s="49"/>
      <c r="C3" s="49"/>
    </row>
    <row r="4" spans="1:15" s="1" customFormat="1" ht="18.75">
      <c r="A4" s="49" t="s">
        <v>1</v>
      </c>
      <c r="B4" s="49"/>
      <c r="C4" s="49"/>
    </row>
    <row r="5" spans="1:15" ht="42.75" customHeight="1">
      <c r="A5" s="50" t="s">
        <v>147</v>
      </c>
      <c r="B5" s="50"/>
      <c r="C5" s="50"/>
    </row>
    <row r="6" spans="1:15" ht="15.75">
      <c r="A6" s="9"/>
    </row>
    <row r="7" spans="1:15" s="1" customFormat="1" ht="43.5" customHeight="1">
      <c r="A7" s="10" t="s">
        <v>2</v>
      </c>
      <c r="B7" s="36" t="s">
        <v>87</v>
      </c>
      <c r="C7" s="37"/>
    </row>
    <row r="8" spans="1:15" s="1" customFormat="1" ht="37.5">
      <c r="A8" s="10" t="s">
        <v>3</v>
      </c>
      <c r="B8" s="36" t="s">
        <v>87</v>
      </c>
      <c r="C8" s="37"/>
    </row>
    <row r="9" spans="1:15" s="1" customFormat="1" ht="148.5" customHeight="1">
      <c r="A9" s="10" t="s">
        <v>4</v>
      </c>
      <c r="B9" s="56" t="s">
        <v>88</v>
      </c>
      <c r="C9" s="57"/>
    </row>
    <row r="10" spans="1:15" s="1" customFormat="1" ht="96" customHeight="1">
      <c r="A10" s="10" t="s">
        <v>5</v>
      </c>
      <c r="B10" s="56" t="s">
        <v>89</v>
      </c>
      <c r="C10" s="57"/>
    </row>
    <row r="11" spans="1:15" s="1" customFormat="1" ht="62.25" customHeight="1">
      <c r="A11" s="10" t="s">
        <v>6</v>
      </c>
      <c r="B11" s="56" t="s">
        <v>90</v>
      </c>
      <c r="C11" s="57"/>
    </row>
    <row r="12" spans="1:15" s="1" customFormat="1" ht="37.5">
      <c r="A12" s="10" t="s">
        <v>7</v>
      </c>
      <c r="B12" s="36" t="s">
        <v>91</v>
      </c>
      <c r="C12" s="37"/>
    </row>
    <row r="13" spans="1:15" s="1" customFormat="1" ht="37.5">
      <c r="A13" s="10" t="s">
        <v>8</v>
      </c>
      <c r="B13" s="38" t="s">
        <v>200</v>
      </c>
      <c r="C13" s="39"/>
    </row>
    <row r="14" spans="1:15" s="1" customFormat="1" ht="37.5">
      <c r="A14" s="64" t="s">
        <v>9</v>
      </c>
      <c r="B14" s="11" t="s">
        <v>13</v>
      </c>
      <c r="C14" s="12" t="str">
        <f>SUBSTITUTE(TEXT(D14,"# ##0\ руб ,00\ копеек"),",",)</f>
        <v>252 146 257 руб 95 копеек</v>
      </c>
      <c r="D14" s="2">
        <f>SUM(D16:D25)</f>
        <v>252146257.94999999</v>
      </c>
    </row>
    <row r="15" spans="1:15" s="1" customFormat="1" ht="18.75">
      <c r="A15" s="64"/>
      <c r="B15" s="13" t="s">
        <v>14</v>
      </c>
      <c r="C15" s="6"/>
      <c r="D15" s="2"/>
    </row>
    <row r="16" spans="1:15" s="1" customFormat="1" ht="21.75" customHeight="1">
      <c r="A16" s="64"/>
      <c r="B16" s="5" t="s">
        <v>15</v>
      </c>
      <c r="C16" s="6" t="str">
        <f t="shared" ref="C16:C49" si="0">SUBSTITUTE(TEXT(D16,"# ##0\ руб ,00\ копеек"),",",)</f>
        <v>12 930 800 руб 00 копеек</v>
      </c>
      <c r="D16" s="2">
        <f t="shared" ref="D16:D21" si="1">D40+D28</f>
        <v>12930800</v>
      </c>
      <c r="G16" s="5" t="s">
        <v>173</v>
      </c>
      <c r="H16" s="5" t="s">
        <v>174</v>
      </c>
      <c r="I16" s="5" t="s">
        <v>175</v>
      </c>
      <c r="J16" s="5" t="s">
        <v>176</v>
      </c>
      <c r="K16" s="5" t="s">
        <v>177</v>
      </c>
      <c r="L16" s="5" t="s">
        <v>178</v>
      </c>
      <c r="M16" s="5" t="s">
        <v>179</v>
      </c>
      <c r="N16" s="5" t="s">
        <v>183</v>
      </c>
      <c r="O16" s="5" t="s">
        <v>184</v>
      </c>
    </row>
    <row r="17" spans="1:15" s="1" customFormat="1" ht="22.5" customHeight="1">
      <c r="A17" s="64"/>
      <c r="B17" s="5" t="s">
        <v>16</v>
      </c>
      <c r="C17" s="6" t="str">
        <f t="shared" si="0"/>
        <v>72 142 860 руб 95 копеек</v>
      </c>
      <c r="D17" s="2">
        <f t="shared" si="1"/>
        <v>72142860.950000003</v>
      </c>
      <c r="G17" s="1">
        <v>12930800</v>
      </c>
      <c r="H17" s="1">
        <v>72142860.950000003</v>
      </c>
      <c r="I17" s="1">
        <v>8976600</v>
      </c>
      <c r="J17" s="1">
        <v>11876800</v>
      </c>
      <c r="K17" s="1">
        <v>35678997</v>
      </c>
      <c r="L17" s="1">
        <v>10172800</v>
      </c>
      <c r="M17" s="1">
        <v>10778600</v>
      </c>
      <c r="N17" s="1">
        <v>10778600</v>
      </c>
      <c r="O17" s="1">
        <v>10778600</v>
      </c>
    </row>
    <row r="18" spans="1:15" s="1" customFormat="1" ht="27.75" customHeight="1">
      <c r="A18" s="64"/>
      <c r="B18" s="5" t="s">
        <v>22</v>
      </c>
      <c r="C18" s="6" t="str">
        <f t="shared" si="0"/>
        <v>8 976 600 руб 00 копеек</v>
      </c>
      <c r="D18" s="2">
        <f t="shared" si="1"/>
        <v>8976600</v>
      </c>
    </row>
    <row r="19" spans="1:15" s="1" customFormat="1" ht="21.75" customHeight="1">
      <c r="A19" s="64"/>
      <c r="B19" s="5" t="s">
        <v>23</v>
      </c>
      <c r="C19" s="6" t="str">
        <f t="shared" si="0"/>
        <v>11 876 800 руб 00 копеек</v>
      </c>
      <c r="D19" s="2">
        <f t="shared" si="1"/>
        <v>11876800</v>
      </c>
      <c r="G19" s="1">
        <v>12930800</v>
      </c>
    </row>
    <row r="20" spans="1:15" s="1" customFormat="1" ht="24.75" customHeight="1">
      <c r="A20" s="64"/>
      <c r="B20" s="5" t="s">
        <v>24</v>
      </c>
      <c r="C20" s="6" t="str">
        <f t="shared" si="0"/>
        <v>35 678 997 руб 00 копеек</v>
      </c>
      <c r="D20" s="2">
        <f t="shared" si="1"/>
        <v>35678997</v>
      </c>
      <c r="G20" s="1">
        <v>72142860.950000003</v>
      </c>
    </row>
    <row r="21" spans="1:15" s="1" customFormat="1" ht="24.75" customHeight="1">
      <c r="A21" s="64"/>
      <c r="B21" s="5" t="s">
        <v>20</v>
      </c>
      <c r="C21" s="6" t="str">
        <f t="shared" si="0"/>
        <v>10 172 800 руб 00 копеек</v>
      </c>
      <c r="D21" s="2">
        <f t="shared" si="1"/>
        <v>10172800</v>
      </c>
      <c r="G21" s="1">
        <v>8976600</v>
      </c>
    </row>
    <row r="22" spans="1:15" s="1" customFormat="1" ht="22.5" customHeight="1">
      <c r="A22" s="64"/>
      <c r="B22" s="5" t="s">
        <v>132</v>
      </c>
      <c r="C22" s="6" t="str">
        <f t="shared" ref="C22:C24" si="2">SUBSTITUTE(TEXT(D22,"# ##0\ руб ,00\ копеек"),",",)</f>
        <v>65 083 300 руб 00 копеек</v>
      </c>
      <c r="D22" s="2">
        <f>D46+D34</f>
        <v>65083300</v>
      </c>
      <c r="G22" s="1">
        <v>11876800</v>
      </c>
    </row>
    <row r="23" spans="1:15" s="1" customFormat="1" ht="22.5" customHeight="1">
      <c r="A23" s="64"/>
      <c r="B23" s="5" t="s">
        <v>148</v>
      </c>
      <c r="C23" s="6" t="str">
        <f t="shared" si="2"/>
        <v>11 516 800 руб 00 копеек</v>
      </c>
      <c r="D23" s="2">
        <f t="shared" ref="D23:D25" si="3">D47+D35</f>
        <v>11516800</v>
      </c>
      <c r="G23" s="1">
        <v>35678997</v>
      </c>
    </row>
    <row r="24" spans="1:15" s="1" customFormat="1" ht="22.5" customHeight="1">
      <c r="A24" s="64"/>
      <c r="B24" s="5" t="s">
        <v>150</v>
      </c>
      <c r="C24" s="6" t="str">
        <f t="shared" si="2"/>
        <v>11 764 000 руб 00 копеек</v>
      </c>
      <c r="D24" s="2">
        <f t="shared" si="3"/>
        <v>11764000</v>
      </c>
      <c r="G24" s="1">
        <v>10172800</v>
      </c>
    </row>
    <row r="25" spans="1:15" s="1" customFormat="1" ht="22.5" customHeight="1">
      <c r="A25" s="64"/>
      <c r="B25" s="5" t="s">
        <v>188</v>
      </c>
      <c r="C25" s="6" t="str">
        <f t="shared" si="0"/>
        <v>12 003 300 руб 00 копеек</v>
      </c>
      <c r="D25" s="2">
        <f t="shared" si="3"/>
        <v>12003300</v>
      </c>
      <c r="G25" s="1">
        <v>10172800</v>
      </c>
    </row>
    <row r="26" spans="1:15" s="1" customFormat="1" ht="37.5">
      <c r="A26" s="64"/>
      <c r="B26" s="13" t="s">
        <v>21</v>
      </c>
      <c r="C26" s="6" t="str">
        <f t="shared" si="0"/>
        <v>139 255 897 руб 00 копеек</v>
      </c>
      <c r="D26" s="2">
        <f>SUM(D28:D37)</f>
        <v>139255897</v>
      </c>
      <c r="G26" s="1">
        <v>10778600</v>
      </c>
    </row>
    <row r="27" spans="1:15" s="1" customFormat="1" ht="18.75">
      <c r="A27" s="64"/>
      <c r="B27" s="13" t="s">
        <v>14</v>
      </c>
      <c r="C27" s="6"/>
      <c r="D27" s="2"/>
      <c r="G27" s="1">
        <v>10778600</v>
      </c>
    </row>
    <row r="28" spans="1:15" s="1" customFormat="1" ht="24.75" customHeight="1">
      <c r="A28" s="64"/>
      <c r="B28" s="5" t="s">
        <v>15</v>
      </c>
      <c r="C28" s="6" t="str">
        <f t="shared" si="0"/>
        <v>1 500 000 руб 00 копеек</v>
      </c>
      <c r="D28" s="2">
        <v>1500000</v>
      </c>
      <c r="G28" s="1">
        <v>10778600</v>
      </c>
    </row>
    <row r="29" spans="1:15" s="1" customFormat="1" ht="26.25" customHeight="1">
      <c r="A29" s="64"/>
      <c r="B29" s="5" t="s">
        <v>16</v>
      </c>
      <c r="C29" s="6" t="str">
        <f t="shared" si="0"/>
        <v>57 494 400 руб 00 копеек</v>
      </c>
      <c r="D29" s="2">
        <v>57494400</v>
      </c>
    </row>
    <row r="30" spans="1:15" s="1" customFormat="1" ht="24" customHeight="1">
      <c r="A30" s="64"/>
      <c r="B30" s="5" t="s">
        <v>22</v>
      </c>
      <c r="C30" s="6" t="str">
        <f t="shared" si="0"/>
        <v>0 руб 00 копеек</v>
      </c>
      <c r="D30" s="2">
        <v>0</v>
      </c>
    </row>
    <row r="31" spans="1:15" s="1" customFormat="1" ht="26.25" customHeight="1">
      <c r="A31" s="64"/>
      <c r="B31" s="5" t="s">
        <v>23</v>
      </c>
      <c r="C31" s="6" t="str">
        <f t="shared" si="0"/>
        <v>0 руб 00 копеек</v>
      </c>
      <c r="D31" s="2">
        <v>0</v>
      </c>
    </row>
    <row r="32" spans="1:15" s="1" customFormat="1" ht="27.75" customHeight="1">
      <c r="A32" s="64"/>
      <c r="B32" s="5" t="s">
        <v>24</v>
      </c>
      <c r="C32" s="6" t="str">
        <f t="shared" si="0"/>
        <v>26 315 497 руб 00 копеек</v>
      </c>
      <c r="D32" s="2">
        <v>26315497</v>
      </c>
    </row>
    <row r="33" spans="1:4" s="1" customFormat="1" ht="18.75">
      <c r="A33" s="64"/>
      <c r="B33" s="5" t="s">
        <v>20</v>
      </c>
      <c r="C33" s="6" t="str">
        <f t="shared" si="0"/>
        <v>0 руб 00 копеек</v>
      </c>
      <c r="D33" s="2">
        <v>0</v>
      </c>
    </row>
    <row r="34" spans="1:4" s="1" customFormat="1" ht="22.5" customHeight="1">
      <c r="A34" s="64"/>
      <c r="B34" s="5" t="s">
        <v>132</v>
      </c>
      <c r="C34" s="6" t="str">
        <f t="shared" si="0"/>
        <v>53 946 000 руб 00 копеек</v>
      </c>
      <c r="D34" s="2">
        <v>53946000</v>
      </c>
    </row>
    <row r="35" spans="1:4" s="1" customFormat="1" ht="22.5" customHeight="1">
      <c r="A35" s="64"/>
      <c r="B35" s="5" t="s">
        <v>148</v>
      </c>
      <c r="C35" s="6" t="str">
        <f t="shared" si="0"/>
        <v>0 руб 00 копеек</v>
      </c>
      <c r="D35" s="2">
        <f>D51</f>
        <v>0</v>
      </c>
    </row>
    <row r="36" spans="1:4" s="1" customFormat="1" ht="22.5" customHeight="1">
      <c r="A36" s="64"/>
      <c r="B36" s="5" t="s">
        <v>150</v>
      </c>
      <c r="C36" s="6" t="str">
        <f t="shared" si="0"/>
        <v>0 руб 00 копеек</v>
      </c>
      <c r="D36" s="2">
        <f t="shared" ref="D36:D37" si="4">D51</f>
        <v>0</v>
      </c>
    </row>
    <row r="37" spans="1:4" s="1" customFormat="1" ht="22.5" customHeight="1">
      <c r="A37" s="64"/>
      <c r="B37" s="5" t="s">
        <v>188</v>
      </c>
      <c r="C37" s="6" t="str">
        <f t="shared" ref="C37" si="5">SUBSTITUTE(TEXT(D37,"# ##0\ руб ,00\ копеек"),",",)</f>
        <v>0 руб 00 копеек</v>
      </c>
      <c r="D37" s="2">
        <f t="shared" si="4"/>
        <v>0</v>
      </c>
    </row>
    <row r="38" spans="1:4" s="1" customFormat="1" ht="37.5">
      <c r="A38" s="64"/>
      <c r="B38" s="13" t="s">
        <v>25</v>
      </c>
      <c r="C38" s="6" t="str">
        <f t="shared" si="0"/>
        <v>112 890 360 руб 95 копеек</v>
      </c>
      <c r="D38" s="2">
        <f>SUM(D40:D49)</f>
        <v>112890360.95</v>
      </c>
    </row>
    <row r="39" spans="1:4" s="1" customFormat="1" ht="18.75">
      <c r="A39" s="64"/>
      <c r="B39" s="13" t="s">
        <v>14</v>
      </c>
      <c r="C39" s="6"/>
      <c r="D39" s="2"/>
    </row>
    <row r="40" spans="1:4" s="1" customFormat="1" ht="24.75" customHeight="1">
      <c r="A40" s="64"/>
      <c r="B40" s="5" t="s">
        <v>15</v>
      </c>
      <c r="C40" s="6" t="str">
        <f t="shared" si="0"/>
        <v>11 430 800 руб 00 копеек</v>
      </c>
      <c r="D40" s="2">
        <v>11430800</v>
      </c>
    </row>
    <row r="41" spans="1:4" s="1" customFormat="1" ht="27.75" customHeight="1">
      <c r="A41" s="64"/>
      <c r="B41" s="5" t="s">
        <v>16</v>
      </c>
      <c r="C41" s="6" t="str">
        <f t="shared" si="0"/>
        <v>14 648 460 руб 95 копеек</v>
      </c>
      <c r="D41" s="2">
        <v>14648460.949999999</v>
      </c>
    </row>
    <row r="42" spans="1:4" s="1" customFormat="1" ht="26.25" customHeight="1">
      <c r="A42" s="64"/>
      <c r="B42" s="5" t="s">
        <v>22</v>
      </c>
      <c r="C42" s="6" t="str">
        <f t="shared" si="0"/>
        <v>8 976 600 руб 00 копеек</v>
      </c>
      <c r="D42" s="2">
        <v>8976600</v>
      </c>
    </row>
    <row r="43" spans="1:4" s="1" customFormat="1" ht="24.75" customHeight="1">
      <c r="A43" s="64"/>
      <c r="B43" s="5" t="s">
        <v>23</v>
      </c>
      <c r="C43" s="6" t="str">
        <f t="shared" si="0"/>
        <v>11 876 800 руб 00 копеек</v>
      </c>
      <c r="D43" s="2">
        <f>8876800+3000000</f>
        <v>11876800</v>
      </c>
    </row>
    <row r="44" spans="1:4" s="1" customFormat="1" ht="24" customHeight="1">
      <c r="A44" s="64"/>
      <c r="B44" s="5" t="s">
        <v>24</v>
      </c>
      <c r="C44" s="6" t="str">
        <f t="shared" si="0"/>
        <v>9 363 500 руб 00 копеек</v>
      </c>
      <c r="D44" s="2">
        <v>9363500</v>
      </c>
    </row>
    <row r="45" spans="1:4" s="1" customFormat="1" ht="22.5" customHeight="1">
      <c r="A45" s="64"/>
      <c r="B45" s="5" t="s">
        <v>20</v>
      </c>
      <c r="C45" s="6" t="str">
        <f t="shared" ref="C45:C48" si="6">SUBSTITUTE(TEXT(D45,"# ##0\ руб ,00\ копеек"),",",)</f>
        <v>10 172 800 руб 00 копеек</v>
      </c>
      <c r="D45" s="2">
        <v>10172800</v>
      </c>
    </row>
    <row r="46" spans="1:4" s="1" customFormat="1" ht="22.5" customHeight="1">
      <c r="A46" s="64"/>
      <c r="B46" s="5" t="s">
        <v>132</v>
      </c>
      <c r="C46" s="6" t="str">
        <f t="shared" si="6"/>
        <v>11 137 300 руб 00 копеек</v>
      </c>
      <c r="D46" s="2">
        <v>11137300</v>
      </c>
    </row>
    <row r="47" spans="1:4" s="1" customFormat="1" ht="22.5" customHeight="1">
      <c r="A47" s="64"/>
      <c r="B47" s="5" t="s">
        <v>148</v>
      </c>
      <c r="C47" s="6" t="str">
        <f t="shared" si="6"/>
        <v>11 516 800 руб 00 копеек</v>
      </c>
      <c r="D47" s="30">
        <v>11516800</v>
      </c>
    </row>
    <row r="48" spans="1:4" s="1" customFormat="1" ht="22.5" customHeight="1">
      <c r="A48" s="64"/>
      <c r="B48" s="5" t="s">
        <v>150</v>
      </c>
      <c r="C48" s="6" t="str">
        <f t="shared" si="6"/>
        <v>11 764 000 руб 00 копеек</v>
      </c>
      <c r="D48" s="30">
        <v>11764000</v>
      </c>
    </row>
    <row r="49" spans="1:4" s="1" customFormat="1" ht="22.5" customHeight="1">
      <c r="A49" s="64"/>
      <c r="B49" s="5" t="s">
        <v>188</v>
      </c>
      <c r="C49" s="6" t="str">
        <f t="shared" si="0"/>
        <v>12 003 300 руб 00 копеек</v>
      </c>
      <c r="D49" s="30">
        <v>12003300</v>
      </c>
    </row>
    <row r="50" spans="1:4" s="1" customFormat="1" ht="174" customHeight="1">
      <c r="A50" s="10" t="s">
        <v>10</v>
      </c>
      <c r="B50" s="56" t="s">
        <v>92</v>
      </c>
      <c r="C50" s="57"/>
    </row>
  </sheetData>
  <mergeCells count="12">
    <mergeCell ref="A3:C3"/>
    <mergeCell ref="A4:C4"/>
    <mergeCell ref="A5:C5"/>
    <mergeCell ref="B12:C12"/>
    <mergeCell ref="B13:C13"/>
    <mergeCell ref="A14:A49"/>
    <mergeCell ref="B50:C50"/>
    <mergeCell ref="B7:C7"/>
    <mergeCell ref="B8:C8"/>
    <mergeCell ref="B9:C9"/>
    <mergeCell ref="B10:C10"/>
    <mergeCell ref="B11:C11"/>
  </mergeCells>
  <pageMargins left="0.98425196850393704" right="0.39370078740157483" top="0.78740157480314965" bottom="0.78740157480314965" header="0.31496062992125984" footer="0.31496062992125984"/>
  <pageSetup paperSize="9" scale="42" orientation="portrait" verticalDpi="200" r:id="rId1"/>
  <headerFooter>
    <oddHeader>&amp;C&amp;P</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view="pageBreakPreview" topLeftCell="A9" zoomScale="60" zoomScaleNormal="100" workbookViewId="0">
      <selection activeCell="B12" sqref="B12:C12"/>
    </sheetView>
  </sheetViews>
  <sheetFormatPr defaultRowHeight="15"/>
  <cols>
    <col min="1" max="1" width="66" style="3" customWidth="1"/>
    <col min="2" max="2" width="62.85546875" style="3" customWidth="1"/>
    <col min="3" max="3" width="43.28515625" style="3" customWidth="1"/>
    <col min="4" max="4" width="30.28515625" style="3" bestFit="1" customWidth="1"/>
    <col min="5" max="9" width="9.140625" style="3"/>
    <col min="10" max="10" width="16.140625" style="3" bestFit="1" customWidth="1"/>
    <col min="11" max="13" width="14" style="3" bestFit="1" customWidth="1"/>
    <col min="14" max="14" width="16.140625" style="3" bestFit="1" customWidth="1"/>
    <col min="15" max="18" width="14" style="3" bestFit="1" customWidth="1"/>
    <col min="19" max="16384" width="9.140625" style="3"/>
  </cols>
  <sheetData>
    <row r="1" spans="1:18" s="1" customFormat="1" ht="18.75">
      <c r="C1" s="7" t="s">
        <v>28</v>
      </c>
    </row>
    <row r="2" spans="1:18" s="1" customFormat="1" ht="18.75">
      <c r="A2" s="49" t="s">
        <v>0</v>
      </c>
      <c r="B2" s="49"/>
      <c r="C2" s="49"/>
    </row>
    <row r="3" spans="1:18" s="1" customFormat="1" ht="18.75">
      <c r="A3" s="49" t="s">
        <v>1</v>
      </c>
      <c r="B3" s="49"/>
      <c r="C3" s="49"/>
    </row>
    <row r="4" spans="1:18" ht="45.75" customHeight="1">
      <c r="A4" s="50" t="s">
        <v>143</v>
      </c>
      <c r="B4" s="50"/>
      <c r="C4" s="50"/>
    </row>
    <row r="5" spans="1:18" ht="15.75">
      <c r="A5" s="9"/>
    </row>
    <row r="6" spans="1:18" s="1" customFormat="1" ht="43.5" customHeight="1">
      <c r="A6" s="10" t="s">
        <v>2</v>
      </c>
      <c r="B6" s="36" t="s">
        <v>93</v>
      </c>
      <c r="C6" s="37"/>
    </row>
    <row r="7" spans="1:18" s="1" customFormat="1" ht="37.5">
      <c r="A7" s="10" t="s">
        <v>3</v>
      </c>
      <c r="B7" s="36" t="s">
        <v>93</v>
      </c>
      <c r="C7" s="37"/>
    </row>
    <row r="8" spans="1:18" s="1" customFormat="1" ht="37.5">
      <c r="A8" s="10" t="s">
        <v>4</v>
      </c>
      <c r="B8" s="36" t="s">
        <v>94</v>
      </c>
      <c r="C8" s="37"/>
    </row>
    <row r="9" spans="1:18" s="1" customFormat="1" ht="37.5">
      <c r="A9" s="10" t="s">
        <v>5</v>
      </c>
      <c r="B9" s="41" t="s">
        <v>158</v>
      </c>
      <c r="C9" s="42"/>
    </row>
    <row r="10" spans="1:18" s="1" customFormat="1" ht="46.5" customHeight="1">
      <c r="A10" s="10" t="s">
        <v>6</v>
      </c>
      <c r="B10" s="36" t="s">
        <v>95</v>
      </c>
      <c r="C10" s="37"/>
    </row>
    <row r="11" spans="1:18" s="1" customFormat="1" ht="47.25" customHeight="1">
      <c r="A11" s="10" t="s">
        <v>7</v>
      </c>
      <c r="B11" s="36" t="s">
        <v>96</v>
      </c>
      <c r="C11" s="37"/>
    </row>
    <row r="12" spans="1:18" s="1" customFormat="1" ht="30" customHeight="1">
      <c r="A12" s="10" t="s">
        <v>8</v>
      </c>
      <c r="B12" s="38" t="s">
        <v>201</v>
      </c>
      <c r="C12" s="39"/>
    </row>
    <row r="13" spans="1:18" s="1" customFormat="1" ht="37.5">
      <c r="A13" s="64" t="s">
        <v>9</v>
      </c>
      <c r="B13" s="11" t="s">
        <v>13</v>
      </c>
      <c r="C13" s="12" t="str">
        <f>SUBSTITUTE(TEXT(D13,"# ##0\ руб ,00\ копеек"),",",)</f>
        <v>9 394 354 руб 07 копеек</v>
      </c>
      <c r="D13" s="2">
        <f>SUM(D15:D24)</f>
        <v>9394354.0700000003</v>
      </c>
    </row>
    <row r="14" spans="1:18" s="1" customFormat="1" ht="18.75">
      <c r="A14" s="64"/>
      <c r="B14" s="13" t="s">
        <v>14</v>
      </c>
      <c r="C14" s="6"/>
      <c r="D14" s="2"/>
    </row>
    <row r="15" spans="1:18" s="1" customFormat="1" ht="21.75" customHeight="1">
      <c r="A15" s="64"/>
      <c r="B15" s="5" t="s">
        <v>15</v>
      </c>
      <c r="C15" s="6" t="str">
        <f t="shared" ref="C15:C61" si="0">SUBSTITUTE(TEXT(D15,"# ##0\ руб ,00\ копеек"),",",)</f>
        <v>197 000 руб 00 копеек</v>
      </c>
      <c r="D15" s="2">
        <f>D52</f>
        <v>197000</v>
      </c>
      <c r="J15" s="5" t="s">
        <v>173</v>
      </c>
      <c r="K15" s="5" t="s">
        <v>174</v>
      </c>
      <c r="L15" s="5" t="s">
        <v>175</v>
      </c>
      <c r="M15" s="5" t="s">
        <v>176</v>
      </c>
      <c r="N15" s="5" t="s">
        <v>177</v>
      </c>
      <c r="O15" s="5" t="s">
        <v>178</v>
      </c>
      <c r="P15" s="5" t="s">
        <v>179</v>
      </c>
      <c r="Q15" s="5" t="s">
        <v>183</v>
      </c>
      <c r="R15" s="5" t="s">
        <v>184</v>
      </c>
    </row>
    <row r="16" spans="1:18" s="1" customFormat="1" ht="22.5" customHeight="1">
      <c r="A16" s="64"/>
      <c r="B16" s="5" t="s">
        <v>16</v>
      </c>
      <c r="C16" s="6" t="str">
        <f t="shared" si="0"/>
        <v>252 500 руб 00 копеек</v>
      </c>
      <c r="D16" s="2">
        <f t="shared" ref="D16:D18" si="1">D53</f>
        <v>252500</v>
      </c>
      <c r="J16" s="1">
        <v>197000</v>
      </c>
      <c r="K16" s="1">
        <v>252500</v>
      </c>
      <c r="L16" s="1">
        <v>309000</v>
      </c>
      <c r="M16" s="1">
        <v>200000</v>
      </c>
      <c r="N16" s="1">
        <v>8215354.0700000003</v>
      </c>
      <c r="O16" s="1">
        <v>220500</v>
      </c>
      <c r="P16" s="1">
        <v>130000</v>
      </c>
      <c r="Q16" s="1">
        <v>110500</v>
      </c>
      <c r="R16" s="1">
        <v>110500</v>
      </c>
    </row>
    <row r="17" spans="1:10" s="1" customFormat="1" ht="27.75" customHeight="1">
      <c r="A17" s="64"/>
      <c r="B17" s="5" t="s">
        <v>22</v>
      </c>
      <c r="C17" s="6" t="str">
        <f t="shared" si="0"/>
        <v>309 000 руб 00 копеек</v>
      </c>
      <c r="D17" s="2">
        <f t="shared" si="1"/>
        <v>309000</v>
      </c>
    </row>
    <row r="18" spans="1:10" s="1" customFormat="1" ht="21.75" customHeight="1">
      <c r="A18" s="64"/>
      <c r="B18" s="5" t="s">
        <v>23</v>
      </c>
      <c r="C18" s="6" t="str">
        <f t="shared" si="0"/>
        <v>200 000 руб 00 копеек</v>
      </c>
      <c r="D18" s="2">
        <f t="shared" si="1"/>
        <v>200000</v>
      </c>
      <c r="J18" s="1">
        <v>197000</v>
      </c>
    </row>
    <row r="19" spans="1:10" s="1" customFormat="1" ht="24.75" customHeight="1">
      <c r="A19" s="64"/>
      <c r="B19" s="5" t="s">
        <v>24</v>
      </c>
      <c r="C19" s="6" t="str">
        <f t="shared" si="0"/>
        <v>8 215 354 руб 07 копеек</v>
      </c>
      <c r="D19" s="2">
        <f>D56+D32+D44</f>
        <v>8215354.0700000003</v>
      </c>
      <c r="J19" s="1">
        <v>252500</v>
      </c>
    </row>
    <row r="20" spans="1:10" s="1" customFormat="1" ht="24.75" customHeight="1">
      <c r="A20" s="64"/>
      <c r="B20" s="5" t="s">
        <v>20</v>
      </c>
      <c r="C20" s="6" t="str">
        <f t="shared" si="0"/>
        <v>220 500 руб 00 копеек</v>
      </c>
      <c r="D20" s="2">
        <f>D57+D33+D45</f>
        <v>220500</v>
      </c>
      <c r="J20" s="1">
        <v>309000</v>
      </c>
    </row>
    <row r="21" spans="1:10" s="1" customFormat="1" ht="22.5" customHeight="1">
      <c r="A21" s="64"/>
      <c r="B21" s="5" t="s">
        <v>132</v>
      </c>
      <c r="C21" s="6" t="str">
        <f t="shared" ref="C21:C23" si="2">SUBSTITUTE(TEXT(D21,"# ##0\ руб ,00\ копеек"),",",)</f>
        <v>0 руб 00 копеек</v>
      </c>
      <c r="D21" s="2">
        <f>D58+D34+D46</f>
        <v>0</v>
      </c>
      <c r="J21" s="1">
        <v>200000</v>
      </c>
    </row>
    <row r="22" spans="1:10" s="1" customFormat="1" ht="22.5" customHeight="1">
      <c r="A22" s="64"/>
      <c r="B22" s="5" t="s">
        <v>148</v>
      </c>
      <c r="C22" s="6" t="str">
        <f t="shared" si="2"/>
        <v>0 руб 00 копеек</v>
      </c>
      <c r="D22" s="2">
        <f t="shared" ref="D22:D24" si="3">D59+D35+D47</f>
        <v>0</v>
      </c>
      <c r="J22" s="1">
        <v>8215354.0700000003</v>
      </c>
    </row>
    <row r="23" spans="1:10" s="1" customFormat="1" ht="22.5" customHeight="1">
      <c r="A23" s="64"/>
      <c r="B23" s="5" t="s">
        <v>150</v>
      </c>
      <c r="C23" s="6" t="str">
        <f t="shared" si="2"/>
        <v>0 руб 00 копеек</v>
      </c>
      <c r="D23" s="2">
        <f t="shared" si="3"/>
        <v>0</v>
      </c>
      <c r="J23" s="1">
        <v>220500</v>
      </c>
    </row>
    <row r="24" spans="1:10" s="1" customFormat="1" ht="22.5" customHeight="1">
      <c r="A24" s="64"/>
      <c r="B24" s="5" t="s">
        <v>188</v>
      </c>
      <c r="C24" s="6" t="str">
        <f t="shared" si="0"/>
        <v>0 руб 00 копеек</v>
      </c>
      <c r="D24" s="2">
        <f t="shared" si="3"/>
        <v>0</v>
      </c>
      <c r="J24" s="1">
        <v>220500</v>
      </c>
    </row>
    <row r="25" spans="1:10" s="1" customFormat="1" ht="18.75">
      <c r="A25" s="64"/>
      <c r="B25" s="13" t="s">
        <v>52</v>
      </c>
      <c r="C25" s="6"/>
      <c r="D25" s="2"/>
      <c r="J25" s="1">
        <v>130000</v>
      </c>
    </row>
    <row r="26" spans="1:10" s="1" customFormat="1" ht="18.75">
      <c r="A26" s="64"/>
      <c r="B26" s="13" t="s">
        <v>56</v>
      </c>
      <c r="C26" s="6" t="str">
        <f t="shared" ref="C26" si="4">SUBSTITUTE(TEXT(D26,"# ##0\ руб ,00\ копеек"),",",)</f>
        <v>65 868 390 руб 00 копеек</v>
      </c>
      <c r="D26" s="2">
        <f>SUM(D28:D37)</f>
        <v>65868390</v>
      </c>
      <c r="J26" s="1">
        <v>110500</v>
      </c>
    </row>
    <row r="27" spans="1:10" s="1" customFormat="1" ht="18.75">
      <c r="A27" s="64"/>
      <c r="B27" s="13" t="s">
        <v>14</v>
      </c>
      <c r="C27" s="6"/>
      <c r="D27" s="2"/>
      <c r="J27" s="1">
        <v>110500</v>
      </c>
    </row>
    <row r="28" spans="1:10" s="1" customFormat="1" ht="24.75" customHeight="1">
      <c r="A28" s="64"/>
      <c r="B28" s="5" t="s">
        <v>15</v>
      </c>
      <c r="C28" s="6" t="str">
        <f t="shared" ref="C28:C37" si="5">SUBSTITUTE(TEXT(D28,"# ##0\ руб ,00\ копеек"),",",)</f>
        <v>1 500 000 руб 00 копеек</v>
      </c>
      <c r="D28" s="2">
        <v>1500000</v>
      </c>
    </row>
    <row r="29" spans="1:10" s="1" customFormat="1" ht="26.25" customHeight="1">
      <c r="A29" s="64"/>
      <c r="B29" s="5" t="s">
        <v>16</v>
      </c>
      <c r="C29" s="6" t="str">
        <f t="shared" si="5"/>
        <v>57 494 400 руб 00 копеек</v>
      </c>
      <c r="D29" s="2">
        <v>57494400</v>
      </c>
    </row>
    <row r="30" spans="1:10" s="1" customFormat="1" ht="24" customHeight="1">
      <c r="A30" s="64"/>
      <c r="B30" s="5" t="s">
        <v>22</v>
      </c>
      <c r="C30" s="6" t="str">
        <f t="shared" si="5"/>
        <v>0 руб 00 копеек</v>
      </c>
      <c r="D30" s="2">
        <v>0</v>
      </c>
    </row>
    <row r="31" spans="1:10" s="1" customFormat="1" ht="26.25" customHeight="1">
      <c r="A31" s="64"/>
      <c r="B31" s="5" t="s">
        <v>23</v>
      </c>
      <c r="C31" s="6" t="str">
        <f t="shared" si="5"/>
        <v>0 руб 00 копеек</v>
      </c>
      <c r="D31" s="2">
        <v>0</v>
      </c>
    </row>
    <row r="32" spans="1:10" s="1" customFormat="1" ht="27.75" customHeight="1">
      <c r="A32" s="64"/>
      <c r="B32" s="5" t="s">
        <v>24</v>
      </c>
      <c r="C32" s="6" t="str">
        <f t="shared" si="5"/>
        <v>6 873 990 руб 00 копеек</v>
      </c>
      <c r="D32" s="15">
        <v>6873990</v>
      </c>
    </row>
    <row r="33" spans="1:4" s="1" customFormat="1" ht="18.75">
      <c r="A33" s="64"/>
      <c r="B33" s="5" t="s">
        <v>20</v>
      </c>
      <c r="C33" s="6" t="str">
        <f t="shared" si="5"/>
        <v>0 руб 00 копеек</v>
      </c>
      <c r="D33" s="2">
        <v>0</v>
      </c>
    </row>
    <row r="34" spans="1:4" s="1" customFormat="1" ht="22.5" customHeight="1">
      <c r="A34" s="64"/>
      <c r="B34" s="5" t="s">
        <v>132</v>
      </c>
      <c r="C34" s="6" t="str">
        <f t="shared" ref="C34:C36" si="6">SUBSTITUTE(TEXT(D34,"# ##0\ руб ,00\ копеек"),",",)</f>
        <v>0 руб 00 копеек</v>
      </c>
      <c r="D34" s="2">
        <f t="shared" ref="D34" si="7">D51</f>
        <v>0</v>
      </c>
    </row>
    <row r="35" spans="1:4" s="1" customFormat="1" ht="22.5" customHeight="1">
      <c r="A35" s="64"/>
      <c r="B35" s="5" t="s">
        <v>148</v>
      </c>
      <c r="C35" s="6" t="str">
        <f t="shared" si="6"/>
        <v>0 руб 00 копеек</v>
      </c>
      <c r="D35" s="2">
        <v>0</v>
      </c>
    </row>
    <row r="36" spans="1:4" s="1" customFormat="1" ht="22.5" customHeight="1">
      <c r="A36" s="64"/>
      <c r="B36" s="5" t="s">
        <v>150</v>
      </c>
      <c r="C36" s="6" t="str">
        <f t="shared" si="6"/>
        <v>0 руб 00 копеек</v>
      </c>
      <c r="D36" s="2">
        <v>0</v>
      </c>
    </row>
    <row r="37" spans="1:4" s="1" customFormat="1" ht="22.5" customHeight="1">
      <c r="A37" s="64"/>
      <c r="B37" s="5" t="s">
        <v>188</v>
      </c>
      <c r="C37" s="6" t="str">
        <f t="shared" si="5"/>
        <v>0 руб 00 копеек</v>
      </c>
      <c r="D37" s="2">
        <v>0</v>
      </c>
    </row>
    <row r="38" spans="1:4" s="1" customFormat="1" ht="18.75">
      <c r="A38" s="64"/>
      <c r="B38" s="13" t="s">
        <v>45</v>
      </c>
      <c r="C38" s="6" t="str">
        <f t="shared" ref="C38:C49" si="8">SUBSTITUTE(TEXT(D38,"# ##0\ руб ,00\ копеек"),",",)</f>
        <v>60 021 470 руб 00 копеек</v>
      </c>
      <c r="D38" s="2">
        <f>SUM(D40:D49)</f>
        <v>60021470</v>
      </c>
    </row>
    <row r="39" spans="1:4" s="1" customFormat="1" ht="18.75">
      <c r="A39" s="64"/>
      <c r="B39" s="13" t="s">
        <v>14</v>
      </c>
      <c r="C39" s="6"/>
      <c r="D39" s="2"/>
    </row>
    <row r="40" spans="1:4" s="1" customFormat="1" ht="24.75" customHeight="1">
      <c r="A40" s="64"/>
      <c r="B40" s="5" t="s">
        <v>15</v>
      </c>
      <c r="C40" s="6" t="str">
        <f t="shared" si="8"/>
        <v>1 500 000 руб 00 копеек</v>
      </c>
      <c r="D40" s="2">
        <v>1500000</v>
      </c>
    </row>
    <row r="41" spans="1:4" s="1" customFormat="1" ht="26.25" customHeight="1">
      <c r="A41" s="64"/>
      <c r="B41" s="5" t="s">
        <v>16</v>
      </c>
      <c r="C41" s="6" t="str">
        <f t="shared" si="8"/>
        <v>57 494 400 руб 00 копеек</v>
      </c>
      <c r="D41" s="2">
        <v>57494400</v>
      </c>
    </row>
    <row r="42" spans="1:4" s="1" customFormat="1" ht="24" customHeight="1">
      <c r="A42" s="64"/>
      <c r="B42" s="5" t="s">
        <v>22</v>
      </c>
      <c r="C42" s="6" t="str">
        <f t="shared" si="8"/>
        <v>0 руб 00 копеек</v>
      </c>
      <c r="D42" s="2">
        <v>0</v>
      </c>
    </row>
    <row r="43" spans="1:4" s="1" customFormat="1" ht="26.25" customHeight="1">
      <c r="A43" s="64"/>
      <c r="B43" s="5" t="s">
        <v>23</v>
      </c>
      <c r="C43" s="6" t="str">
        <f t="shared" si="8"/>
        <v>0 руб 00 копеек</v>
      </c>
      <c r="D43" s="2">
        <v>0</v>
      </c>
    </row>
    <row r="44" spans="1:4" s="1" customFormat="1" ht="27.75" customHeight="1">
      <c r="A44" s="64"/>
      <c r="B44" s="5" t="s">
        <v>24</v>
      </c>
      <c r="C44" s="6" t="str">
        <f t="shared" si="8"/>
        <v>1 027 070 руб 00 копеек</v>
      </c>
      <c r="D44" s="17">
        <v>1027070</v>
      </c>
    </row>
    <row r="45" spans="1:4" s="1" customFormat="1" ht="18.75">
      <c r="A45" s="64"/>
      <c r="B45" s="5" t="s">
        <v>20</v>
      </c>
      <c r="C45" s="6" t="str">
        <f t="shared" si="8"/>
        <v>0 руб 00 копеек</v>
      </c>
      <c r="D45" s="2">
        <v>0</v>
      </c>
    </row>
    <row r="46" spans="1:4" s="1" customFormat="1" ht="22.5" customHeight="1">
      <c r="A46" s="64"/>
      <c r="B46" s="5" t="s">
        <v>132</v>
      </c>
      <c r="C46" s="6" t="str">
        <f t="shared" ref="C46:C48" si="9">SUBSTITUTE(TEXT(D46,"# ##0\ руб ,00\ копеек"),",",)</f>
        <v>0 руб 00 копеек</v>
      </c>
      <c r="D46" s="2">
        <f>D63</f>
        <v>0</v>
      </c>
    </row>
    <row r="47" spans="1:4" s="1" customFormat="1" ht="22.5" customHeight="1">
      <c r="A47" s="64"/>
      <c r="B47" s="5" t="s">
        <v>148</v>
      </c>
      <c r="C47" s="6" t="str">
        <f t="shared" si="9"/>
        <v>0 руб 00 копеек</v>
      </c>
      <c r="D47" s="2">
        <f>D63</f>
        <v>0</v>
      </c>
    </row>
    <row r="48" spans="1:4" s="1" customFormat="1" ht="22.5" customHeight="1">
      <c r="A48" s="64"/>
      <c r="B48" s="5" t="s">
        <v>150</v>
      </c>
      <c r="C48" s="6" t="str">
        <f t="shared" si="9"/>
        <v>0 руб 00 копеек</v>
      </c>
      <c r="D48" s="2">
        <f t="shared" ref="D48:D49" si="10">D63</f>
        <v>0</v>
      </c>
    </row>
    <row r="49" spans="1:4" s="1" customFormat="1" ht="22.5" customHeight="1">
      <c r="A49" s="64"/>
      <c r="B49" s="5" t="s">
        <v>188</v>
      </c>
      <c r="C49" s="6" t="str">
        <f t="shared" si="8"/>
        <v>0 руб 00 копеек</v>
      </c>
      <c r="D49" s="2">
        <f t="shared" si="10"/>
        <v>0</v>
      </c>
    </row>
    <row r="50" spans="1:4" s="1" customFormat="1" ht="37.5">
      <c r="A50" s="64"/>
      <c r="B50" s="13" t="s">
        <v>25</v>
      </c>
      <c r="C50" s="6" t="str">
        <f t="shared" si="0"/>
        <v>1 493 294 руб 07 копеек</v>
      </c>
      <c r="D50" s="2">
        <f>SUM(D52:D61)</f>
        <v>1493294.07</v>
      </c>
    </row>
    <row r="51" spans="1:4" s="1" customFormat="1" ht="18.75">
      <c r="A51" s="64"/>
      <c r="B51" s="13" t="s">
        <v>14</v>
      </c>
      <c r="C51" s="6"/>
      <c r="D51" s="2"/>
    </row>
    <row r="52" spans="1:4" s="1" customFormat="1" ht="24.75" customHeight="1">
      <c r="A52" s="64"/>
      <c r="B52" s="5" t="s">
        <v>15</v>
      </c>
      <c r="C52" s="6" t="str">
        <f t="shared" si="0"/>
        <v>197 000 руб 00 копеек</v>
      </c>
      <c r="D52" s="2">
        <v>197000</v>
      </c>
    </row>
    <row r="53" spans="1:4" s="1" customFormat="1" ht="27.75" customHeight="1">
      <c r="A53" s="64"/>
      <c r="B53" s="5" t="s">
        <v>16</v>
      </c>
      <c r="C53" s="6" t="str">
        <f t="shared" si="0"/>
        <v>252 500 руб 00 копеек</v>
      </c>
      <c r="D53" s="2">
        <v>252500</v>
      </c>
    </row>
    <row r="54" spans="1:4" s="1" customFormat="1" ht="26.25" customHeight="1">
      <c r="A54" s="64"/>
      <c r="B54" s="5" t="s">
        <v>22</v>
      </c>
      <c r="C54" s="6" t="str">
        <f t="shared" si="0"/>
        <v>309 000 руб 00 копеек</v>
      </c>
      <c r="D54" s="2">
        <v>309000</v>
      </c>
    </row>
    <row r="55" spans="1:4" s="1" customFormat="1" ht="24.75" customHeight="1">
      <c r="A55" s="64"/>
      <c r="B55" s="5" t="s">
        <v>23</v>
      </c>
      <c r="C55" s="6" t="str">
        <f t="shared" si="0"/>
        <v>200 000 руб 00 копеек</v>
      </c>
      <c r="D55" s="2">
        <v>200000</v>
      </c>
    </row>
    <row r="56" spans="1:4" s="1" customFormat="1" ht="24" customHeight="1">
      <c r="A56" s="64"/>
      <c r="B56" s="5" t="s">
        <v>24</v>
      </c>
      <c r="C56" s="6" t="str">
        <f t="shared" si="0"/>
        <v>314 294 руб 07 копеек</v>
      </c>
      <c r="D56" s="2">
        <v>314294.07</v>
      </c>
    </row>
    <row r="57" spans="1:4" s="1" customFormat="1" ht="22.5" customHeight="1">
      <c r="A57" s="64"/>
      <c r="B57" s="5" t="s">
        <v>20</v>
      </c>
      <c r="C57" s="6" t="str">
        <f t="shared" ref="C57:C60" si="11">SUBSTITUTE(TEXT(D57,"# ##0\ руб ,00\ копеек"),",",)</f>
        <v>220 500 руб 00 копеек</v>
      </c>
      <c r="D57" s="2">
        <v>220500</v>
      </c>
    </row>
    <row r="58" spans="1:4" s="1" customFormat="1" ht="22.5" customHeight="1">
      <c r="A58" s="64"/>
      <c r="B58" s="5" t="s">
        <v>132</v>
      </c>
      <c r="C58" s="6" t="str">
        <f t="shared" si="11"/>
        <v>0 руб 00 копеек</v>
      </c>
      <c r="D58" s="2">
        <v>0</v>
      </c>
    </row>
    <row r="59" spans="1:4" s="1" customFormat="1" ht="22.5" customHeight="1">
      <c r="A59" s="64"/>
      <c r="B59" s="5" t="s">
        <v>148</v>
      </c>
      <c r="C59" s="6" t="str">
        <f t="shared" si="11"/>
        <v>0 руб 00 копеек</v>
      </c>
      <c r="D59" s="2">
        <v>0</v>
      </c>
    </row>
    <row r="60" spans="1:4" s="1" customFormat="1" ht="22.5" customHeight="1">
      <c r="A60" s="64"/>
      <c r="B60" s="5" t="s">
        <v>150</v>
      </c>
      <c r="C60" s="6" t="str">
        <f t="shared" si="11"/>
        <v>0 руб 00 копеек</v>
      </c>
      <c r="D60" s="2">
        <v>0</v>
      </c>
    </row>
    <row r="61" spans="1:4" s="1" customFormat="1" ht="22.5" customHeight="1">
      <c r="A61" s="64"/>
      <c r="B61" s="5" t="s">
        <v>188</v>
      </c>
      <c r="C61" s="6" t="str">
        <f t="shared" si="0"/>
        <v>0 руб 00 копеек</v>
      </c>
      <c r="D61" s="2"/>
    </row>
    <row r="62" spans="1:4" s="1" customFormat="1" ht="99.75" customHeight="1">
      <c r="A62" s="10" t="s">
        <v>10</v>
      </c>
      <c r="B62" s="36" t="s">
        <v>97</v>
      </c>
      <c r="C62" s="37"/>
    </row>
  </sheetData>
  <mergeCells count="12">
    <mergeCell ref="A2:C2"/>
    <mergeCell ref="A3:C3"/>
    <mergeCell ref="A4:C4"/>
    <mergeCell ref="B11:C11"/>
    <mergeCell ref="B12:C12"/>
    <mergeCell ref="A13:A61"/>
    <mergeCell ref="B62:C62"/>
    <mergeCell ref="B6:C6"/>
    <mergeCell ref="B7:C7"/>
    <mergeCell ref="B8:C8"/>
    <mergeCell ref="B9:C9"/>
    <mergeCell ref="B10:C10"/>
  </mergeCells>
  <pageMargins left="0.98425196850393704" right="0.39370078740157483" top="0.78740157480314965" bottom="0.78740157480314965" header="0.31496062992125984" footer="0.31496062992125984"/>
  <pageSetup paperSize="9" scale="47" orientation="portrait" verticalDpi="200" r:id="rId1"/>
  <headerFooter>
    <oddHeader>&amp;C&amp;P</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8"/>
  <sheetViews>
    <sheetView view="pageBreakPreview" topLeftCell="A40" zoomScale="60" zoomScaleNormal="85" workbookViewId="0">
      <selection activeCell="G55" sqref="G55"/>
    </sheetView>
  </sheetViews>
  <sheetFormatPr defaultRowHeight="15"/>
  <cols>
    <col min="1" max="1" width="66" style="3" customWidth="1"/>
    <col min="2" max="2" width="61.5703125" style="3" bestFit="1" customWidth="1"/>
    <col min="3" max="3" width="46.5703125" style="3" customWidth="1"/>
    <col min="4" max="4" width="30.28515625" style="3" bestFit="1" customWidth="1"/>
    <col min="5" max="8" width="9.140625" style="3"/>
    <col min="9" max="12" width="14" style="3" bestFit="1" customWidth="1"/>
    <col min="13" max="14" width="13.42578125" style="3" bestFit="1" customWidth="1"/>
    <col min="15" max="18" width="14" style="3" bestFit="1" customWidth="1"/>
    <col min="19" max="16384" width="9.140625" style="3"/>
  </cols>
  <sheetData>
    <row r="1" spans="1:18" s="1" customFormat="1" ht="18.75">
      <c r="C1" s="7" t="s">
        <v>28</v>
      </c>
    </row>
    <row r="2" spans="1:18" s="1" customFormat="1" ht="18.75">
      <c r="A2" s="8"/>
      <c r="B2" s="8"/>
    </row>
    <row r="3" spans="1:18" s="1" customFormat="1" ht="18.75">
      <c r="A3" s="49" t="s">
        <v>0</v>
      </c>
      <c r="B3" s="49"/>
      <c r="C3" s="49"/>
    </row>
    <row r="4" spans="1:18" s="1" customFormat="1" ht="18.75">
      <c r="A4" s="49" t="s">
        <v>1</v>
      </c>
      <c r="B4" s="49"/>
      <c r="C4" s="49"/>
    </row>
    <row r="5" spans="1:18" ht="36" customHeight="1">
      <c r="A5" s="50" t="s">
        <v>156</v>
      </c>
      <c r="B5" s="50"/>
      <c r="C5" s="50"/>
    </row>
    <row r="6" spans="1:18" ht="15.75">
      <c r="A6" s="9"/>
    </row>
    <row r="7" spans="1:18" s="1" customFormat="1" ht="43.5" customHeight="1">
      <c r="A7" s="10" t="s">
        <v>2</v>
      </c>
      <c r="B7" s="36" t="s">
        <v>93</v>
      </c>
      <c r="C7" s="37"/>
    </row>
    <row r="8" spans="1:18" s="1" customFormat="1" ht="37.5">
      <c r="A8" s="10" t="s">
        <v>3</v>
      </c>
      <c r="B8" s="36" t="s">
        <v>98</v>
      </c>
      <c r="C8" s="37"/>
    </row>
    <row r="9" spans="1:18" s="1" customFormat="1" ht="90" customHeight="1">
      <c r="A9" s="10" t="s">
        <v>4</v>
      </c>
      <c r="B9" s="56" t="s">
        <v>172</v>
      </c>
      <c r="C9" s="57"/>
    </row>
    <row r="10" spans="1:18" s="1" customFormat="1" ht="152.25" customHeight="1">
      <c r="A10" s="10" t="s">
        <v>5</v>
      </c>
      <c r="B10" s="41" t="s">
        <v>158</v>
      </c>
      <c r="C10" s="42"/>
    </row>
    <row r="11" spans="1:18" s="1" customFormat="1" ht="68.25" customHeight="1">
      <c r="A11" s="10" t="s">
        <v>6</v>
      </c>
      <c r="B11" s="36" t="s">
        <v>99</v>
      </c>
      <c r="C11" s="37"/>
    </row>
    <row r="12" spans="1:18" s="1" customFormat="1" ht="80.25" customHeight="1">
      <c r="A12" s="10" t="s">
        <v>7</v>
      </c>
      <c r="B12" s="56" t="s">
        <v>100</v>
      </c>
      <c r="C12" s="57"/>
    </row>
    <row r="13" spans="1:18" s="1" customFormat="1" ht="37.5">
      <c r="A13" s="10" t="s">
        <v>8</v>
      </c>
      <c r="B13" s="38" t="s">
        <v>199</v>
      </c>
      <c r="C13" s="39"/>
    </row>
    <row r="14" spans="1:18" s="1" customFormat="1" ht="37.5" customHeight="1">
      <c r="A14" s="67" t="s">
        <v>9</v>
      </c>
      <c r="B14" s="21" t="s">
        <v>13</v>
      </c>
      <c r="C14" s="12" t="str">
        <f>SUBSTITUTE(TEXT(D14,"# ##0\ руб ,00\ копеек"),",",)</f>
        <v>101 389 761 руб 70 копеек</v>
      </c>
      <c r="D14" s="2">
        <f>SUM(D16:D26)</f>
        <v>101389761.7</v>
      </c>
    </row>
    <row r="15" spans="1:18" s="1" customFormat="1" ht="18.75">
      <c r="A15" s="67"/>
      <c r="B15" s="13" t="s">
        <v>14</v>
      </c>
      <c r="C15" s="6"/>
      <c r="D15" s="2"/>
      <c r="I15" s="5" t="s">
        <v>185</v>
      </c>
      <c r="J15" s="5" t="s">
        <v>173</v>
      </c>
      <c r="K15" s="5" t="s">
        <v>174</v>
      </c>
      <c r="L15" s="5" t="s">
        <v>175</v>
      </c>
      <c r="M15" s="5" t="s">
        <v>176</v>
      </c>
      <c r="N15" s="5" t="s">
        <v>177</v>
      </c>
      <c r="O15" s="5" t="s">
        <v>178</v>
      </c>
      <c r="P15" s="5" t="s">
        <v>179</v>
      </c>
      <c r="Q15" s="5" t="s">
        <v>183</v>
      </c>
      <c r="R15" s="5" t="s">
        <v>184</v>
      </c>
    </row>
    <row r="16" spans="1:18" s="1" customFormat="1" ht="18.75">
      <c r="A16" s="67"/>
      <c r="B16" s="5" t="s">
        <v>35</v>
      </c>
      <c r="C16" s="6" t="str">
        <f t="shared" ref="C16" si="0">SUBSTITUTE(TEXT(D16,"# ##0\ руб ,00\ копеек"),",",)</f>
        <v>4 825 000 руб 00 копеек</v>
      </c>
      <c r="D16" s="2">
        <f>D29+D42+D67</f>
        <v>4825000</v>
      </c>
      <c r="I16" s="1">
        <v>4825000</v>
      </c>
      <c r="J16" s="1">
        <v>8216903</v>
      </c>
      <c r="K16" s="1">
        <v>31913223</v>
      </c>
      <c r="L16" s="1">
        <v>33674582</v>
      </c>
      <c r="M16" s="1">
        <v>0</v>
      </c>
      <c r="N16" s="1">
        <v>435133.7</v>
      </c>
      <c r="O16" s="1">
        <v>0</v>
      </c>
      <c r="P16" s="1">
        <v>0</v>
      </c>
      <c r="Q16" s="1">
        <v>6064509</v>
      </c>
      <c r="R16" s="1">
        <v>1046500</v>
      </c>
    </row>
    <row r="17" spans="1:9" s="1" customFormat="1" ht="21.75" customHeight="1">
      <c r="A17" s="67"/>
      <c r="B17" s="5" t="s">
        <v>15</v>
      </c>
      <c r="C17" s="6" t="str">
        <f t="shared" ref="C17:C77" si="1">SUBSTITUTE(TEXT(D17,"# ##0\ руб ,00\ копеек"),",",)</f>
        <v>8 216 903 руб 00 копеек</v>
      </c>
      <c r="D17" s="2">
        <f>D30+D43+D68</f>
        <v>8216903</v>
      </c>
    </row>
    <row r="18" spans="1:9" s="1" customFormat="1" ht="22.5" customHeight="1">
      <c r="A18" s="67"/>
      <c r="B18" s="5" t="s">
        <v>16</v>
      </c>
      <c r="C18" s="6" t="str">
        <f t="shared" si="1"/>
        <v>31 913 223 руб 00 копеек</v>
      </c>
      <c r="D18" s="2">
        <f>D31+D44+D69</f>
        <v>31913223</v>
      </c>
    </row>
    <row r="19" spans="1:9" s="1" customFormat="1" ht="27.75" customHeight="1">
      <c r="A19" s="67"/>
      <c r="B19" s="5" t="s">
        <v>17</v>
      </c>
      <c r="C19" s="6" t="str">
        <f t="shared" si="1"/>
        <v>33 674 582 руб 00 копеек</v>
      </c>
      <c r="D19" s="2">
        <f>D32+D45+D70</f>
        <v>33674582</v>
      </c>
      <c r="I19" s="1">
        <v>4825000</v>
      </c>
    </row>
    <row r="20" spans="1:9" s="1" customFormat="1" ht="21.75" customHeight="1">
      <c r="A20" s="67"/>
      <c r="B20" s="5" t="s">
        <v>18</v>
      </c>
      <c r="C20" s="6" t="str">
        <f t="shared" si="1"/>
        <v>0 руб 00 копеек</v>
      </c>
      <c r="D20" s="2">
        <f>D33+D46+D71</f>
        <v>0</v>
      </c>
      <c r="I20" s="1">
        <v>8216903</v>
      </c>
    </row>
    <row r="21" spans="1:9" s="1" customFormat="1" ht="24.75" customHeight="1">
      <c r="A21" s="67"/>
      <c r="B21" s="5" t="s">
        <v>19</v>
      </c>
      <c r="C21" s="6" t="str">
        <f t="shared" si="1"/>
        <v>435 133 руб 70 копеек</v>
      </c>
      <c r="D21" s="2">
        <f>D34+D47+D72+D59</f>
        <v>435133.7</v>
      </c>
      <c r="I21" s="1">
        <v>31913223</v>
      </c>
    </row>
    <row r="22" spans="1:9" s="1" customFormat="1" ht="24.75" customHeight="1">
      <c r="A22" s="67"/>
      <c r="B22" s="5" t="s">
        <v>20</v>
      </c>
      <c r="C22" s="6" t="str">
        <f t="shared" si="1"/>
        <v>0 руб 00 копеек</v>
      </c>
      <c r="D22" s="2">
        <f>D35+D48+D73+D60</f>
        <v>0</v>
      </c>
      <c r="I22" s="1">
        <v>33674582</v>
      </c>
    </row>
    <row r="23" spans="1:9" s="1" customFormat="1" ht="22.5" customHeight="1">
      <c r="A23" s="67"/>
      <c r="B23" s="5" t="s">
        <v>132</v>
      </c>
      <c r="C23" s="6" t="str">
        <f t="shared" ref="C23:C25" si="2">SUBSTITUTE(TEXT(D23,"# ##0\ руб ,00\ копеек"),",",)</f>
        <v>22 324 920 руб 00 копеек</v>
      </c>
      <c r="D23" s="2">
        <f>D36+D49+D74+D61</f>
        <v>22324920</v>
      </c>
      <c r="I23" s="1">
        <v>0</v>
      </c>
    </row>
    <row r="24" spans="1:9" s="1" customFormat="1" ht="22.5" customHeight="1">
      <c r="A24" s="67"/>
      <c r="B24" s="5" t="s">
        <v>148</v>
      </c>
      <c r="C24" s="6" t="str">
        <f t="shared" si="2"/>
        <v>0 руб 00 копеек</v>
      </c>
      <c r="D24" s="2">
        <f t="shared" ref="D24:D25" si="3">D37+D50+D75+D62</f>
        <v>0</v>
      </c>
      <c r="I24" s="1">
        <v>435133.7</v>
      </c>
    </row>
    <row r="25" spans="1:9" s="1" customFormat="1" ht="22.5" customHeight="1">
      <c r="A25" s="67"/>
      <c r="B25" s="5" t="s">
        <v>150</v>
      </c>
      <c r="C25" s="6" t="str">
        <f t="shared" si="2"/>
        <v>0 руб 00 копеек</v>
      </c>
      <c r="D25" s="2">
        <f t="shared" si="3"/>
        <v>0</v>
      </c>
      <c r="I25" s="1">
        <v>0</v>
      </c>
    </row>
    <row r="26" spans="1:9" s="1" customFormat="1" ht="22.5" customHeight="1">
      <c r="A26" s="67"/>
      <c r="B26" s="5" t="s">
        <v>188</v>
      </c>
      <c r="C26" s="6" t="str">
        <f>SUBSTITUTE(TEXT(D26,"# ##0\ руб ,00\ копеек"),",",)</f>
        <v>0 руб 00 копеек</v>
      </c>
      <c r="D26" s="2">
        <f>D39+D52+D77+D64</f>
        <v>0</v>
      </c>
      <c r="I26" s="1">
        <v>0</v>
      </c>
    </row>
    <row r="27" spans="1:9" s="1" customFormat="1" ht="37.5">
      <c r="A27" s="67"/>
      <c r="B27" s="13" t="s">
        <v>29</v>
      </c>
      <c r="C27" s="6" t="str">
        <f t="shared" si="1"/>
        <v>51 977 939 руб 00 копеек</v>
      </c>
      <c r="D27" s="2">
        <f>SUM(D29:D39)</f>
        <v>51977939</v>
      </c>
      <c r="I27" s="1">
        <v>0</v>
      </c>
    </row>
    <row r="28" spans="1:9" s="1" customFormat="1" ht="18.75">
      <c r="A28" s="67"/>
      <c r="B28" s="13" t="s">
        <v>14</v>
      </c>
      <c r="C28" s="6"/>
      <c r="D28" s="2"/>
      <c r="I28" s="1">
        <v>6064509</v>
      </c>
    </row>
    <row r="29" spans="1:9" s="1" customFormat="1" ht="18.75">
      <c r="A29" s="67"/>
      <c r="B29" s="5" t="s">
        <v>35</v>
      </c>
      <c r="C29" s="6" t="str">
        <f t="shared" ref="C29" si="4">SUBSTITUTE(TEXT(D29,"# ##0\ руб ,00\ копеек"),",",)</f>
        <v>2 330 000 руб 00 копеек</v>
      </c>
      <c r="D29" s="2">
        <v>2330000</v>
      </c>
      <c r="I29" s="1">
        <v>1046500</v>
      </c>
    </row>
    <row r="30" spans="1:9" s="1" customFormat="1" ht="24.75" customHeight="1">
      <c r="A30" s="67"/>
      <c r="B30" s="5" t="s">
        <v>15</v>
      </c>
      <c r="C30" s="6" t="str">
        <f t="shared" si="1"/>
        <v>2 363 021 руб 00 копеек</v>
      </c>
      <c r="D30" s="2">
        <v>2363021</v>
      </c>
    </row>
    <row r="31" spans="1:9" s="1" customFormat="1" ht="26.25" customHeight="1">
      <c r="A31" s="67"/>
      <c r="B31" s="5" t="s">
        <v>16</v>
      </c>
      <c r="C31" s="6" t="str">
        <f t="shared" si="1"/>
        <v>22 545 868 руб 00 копеек</v>
      </c>
      <c r="D31" s="2">
        <v>22545868</v>
      </c>
    </row>
    <row r="32" spans="1:9" s="1" customFormat="1" ht="24" customHeight="1">
      <c r="A32" s="67"/>
      <c r="B32" s="5" t="s">
        <v>22</v>
      </c>
      <c r="C32" s="6" t="str">
        <f t="shared" si="1"/>
        <v>12 514 350 руб 00 копеек</v>
      </c>
      <c r="D32" s="2">
        <v>12514350</v>
      </c>
    </row>
    <row r="33" spans="1:4" s="1" customFormat="1" ht="26.25" customHeight="1">
      <c r="A33" s="67"/>
      <c r="B33" s="5" t="s">
        <v>23</v>
      </c>
      <c r="C33" s="6" t="str">
        <f t="shared" si="1"/>
        <v>0 руб 00 копеек</v>
      </c>
      <c r="D33" s="2">
        <v>0</v>
      </c>
    </row>
    <row r="34" spans="1:4" s="1" customFormat="1" ht="27.75" customHeight="1">
      <c r="A34" s="67"/>
      <c r="B34" s="5" t="s">
        <v>24</v>
      </c>
      <c r="C34" s="6" t="str">
        <f t="shared" si="1"/>
        <v>0 руб 00 копеек</v>
      </c>
      <c r="D34" s="2">
        <v>0</v>
      </c>
    </row>
    <row r="35" spans="1:4" s="1" customFormat="1" ht="18.75">
      <c r="A35" s="67"/>
      <c r="B35" s="5" t="s">
        <v>20</v>
      </c>
      <c r="C35" s="6" t="str">
        <f t="shared" si="1"/>
        <v>0 руб 00 копеек</v>
      </c>
      <c r="D35" s="28">
        <v>0</v>
      </c>
    </row>
    <row r="36" spans="1:4" s="1" customFormat="1" ht="22.5" customHeight="1">
      <c r="A36" s="67"/>
      <c r="B36" s="5" t="s">
        <v>132</v>
      </c>
      <c r="C36" s="6" t="str">
        <f t="shared" si="1"/>
        <v>12 224 700 руб 00 копеек</v>
      </c>
      <c r="D36" s="2">
        <v>12224700</v>
      </c>
    </row>
    <row r="37" spans="1:4" s="1" customFormat="1" ht="22.5" customHeight="1">
      <c r="A37" s="67"/>
      <c r="B37" s="5" t="s">
        <v>148</v>
      </c>
      <c r="C37" s="6" t="str">
        <f t="shared" si="1"/>
        <v>0 руб 00 копеек</v>
      </c>
      <c r="D37" s="2">
        <v>0</v>
      </c>
    </row>
    <row r="38" spans="1:4" s="1" customFormat="1" ht="22.5" customHeight="1">
      <c r="A38" s="67"/>
      <c r="B38" s="5" t="s">
        <v>150</v>
      </c>
      <c r="C38" s="6" t="str">
        <f t="shared" si="1"/>
        <v>0 руб 00 копеек</v>
      </c>
      <c r="D38" s="2"/>
    </row>
    <row r="39" spans="1:4" s="1" customFormat="1" ht="22.5" customHeight="1">
      <c r="A39" s="67"/>
      <c r="B39" s="5" t="s">
        <v>188</v>
      </c>
      <c r="C39" s="6" t="str">
        <f t="shared" ref="C39" si="5">SUBSTITUTE(TEXT(D39,"# ##0\ руб ,00\ копеек"),",",)</f>
        <v>0 руб 00 копеек</v>
      </c>
      <c r="D39" s="2">
        <f t="shared" ref="D39" si="6">D66</f>
        <v>0</v>
      </c>
    </row>
    <row r="40" spans="1:4" s="1" customFormat="1" ht="18.75">
      <c r="A40" s="67"/>
      <c r="B40" s="13" t="s">
        <v>45</v>
      </c>
      <c r="C40" s="6" t="str">
        <f t="shared" si="1"/>
        <v>43 388 580 руб 00 копеек</v>
      </c>
      <c r="D40" s="2">
        <f>SUM(D41:D52)</f>
        <v>43388580</v>
      </c>
    </row>
    <row r="41" spans="1:4" s="1" customFormat="1" ht="18.75">
      <c r="A41" s="67"/>
      <c r="B41" s="13" t="s">
        <v>14</v>
      </c>
      <c r="C41" s="6"/>
      <c r="D41" s="2"/>
    </row>
    <row r="42" spans="1:4" s="1" customFormat="1" ht="18.75">
      <c r="A42" s="67"/>
      <c r="B42" s="5" t="s">
        <v>35</v>
      </c>
      <c r="C42" s="6" t="str">
        <f t="shared" ref="C42" si="7">SUBSTITUTE(TEXT(D42,"# ##0\ руб ,00\ копеек"),",",)</f>
        <v>2 365 800 руб 00 копеек</v>
      </c>
      <c r="D42" s="2">
        <v>2365800</v>
      </c>
    </row>
    <row r="43" spans="1:4" s="1" customFormat="1" ht="24.75" customHeight="1">
      <c r="A43" s="67"/>
      <c r="B43" s="5" t="s">
        <v>15</v>
      </c>
      <c r="C43" s="6" t="str">
        <f t="shared" si="1"/>
        <v>3 402 229 руб 00 копеек</v>
      </c>
      <c r="D43" s="2">
        <v>3402229</v>
      </c>
    </row>
    <row r="44" spans="1:4" s="1" customFormat="1" ht="27.75" customHeight="1">
      <c r="A44" s="67"/>
      <c r="B44" s="5" t="s">
        <v>16</v>
      </c>
      <c r="C44" s="6" t="str">
        <f t="shared" si="1"/>
        <v>9 167 355 руб 00 копеек</v>
      </c>
      <c r="D44" s="2">
        <v>9167355</v>
      </c>
    </row>
    <row r="45" spans="1:4" s="1" customFormat="1" ht="26.25" customHeight="1">
      <c r="A45" s="67"/>
      <c r="B45" s="5" t="s">
        <v>22</v>
      </c>
      <c r="C45" s="6" t="str">
        <f t="shared" si="1"/>
        <v>18 923 076 руб 00 копеек</v>
      </c>
      <c r="D45" s="2">
        <v>18923076</v>
      </c>
    </row>
    <row r="46" spans="1:4" s="1" customFormat="1" ht="24.75" customHeight="1">
      <c r="A46" s="67"/>
      <c r="B46" s="5" t="s">
        <v>23</v>
      </c>
      <c r="C46" s="6" t="str">
        <f t="shared" si="1"/>
        <v>0 руб 00 копеек</v>
      </c>
      <c r="D46" s="2">
        <v>0</v>
      </c>
    </row>
    <row r="47" spans="1:4" s="1" customFormat="1" ht="24" customHeight="1">
      <c r="A47" s="67"/>
      <c r="B47" s="5" t="s">
        <v>24</v>
      </c>
      <c r="C47" s="6" t="str">
        <f t="shared" si="1"/>
        <v>0 руб 00 копеек</v>
      </c>
      <c r="D47" s="2">
        <v>0</v>
      </c>
    </row>
    <row r="48" spans="1:4" s="1" customFormat="1" ht="22.5" customHeight="1">
      <c r="A48" s="67"/>
      <c r="B48" s="5" t="s">
        <v>20</v>
      </c>
      <c r="C48" s="6" t="str">
        <f t="shared" si="1"/>
        <v>0 руб 00 копеек</v>
      </c>
      <c r="D48" s="29">
        <v>0</v>
      </c>
    </row>
    <row r="49" spans="1:4" s="1" customFormat="1" ht="22.5" customHeight="1">
      <c r="A49" s="67"/>
      <c r="B49" s="5" t="s">
        <v>132</v>
      </c>
      <c r="C49" s="6" t="str">
        <f t="shared" ref="C49:C51" si="8">SUBSTITUTE(TEXT(D49,"# ##0\ руб ,00\ копеек"),",",)</f>
        <v>9 530 120 руб 00 копеек</v>
      </c>
      <c r="D49" s="2">
        <v>9530120</v>
      </c>
    </row>
    <row r="50" spans="1:4" s="1" customFormat="1" ht="22.5" customHeight="1">
      <c r="A50" s="67"/>
      <c r="B50" s="5" t="s">
        <v>148</v>
      </c>
      <c r="C50" s="6" t="str">
        <f t="shared" si="8"/>
        <v>0 руб 00 копеек</v>
      </c>
      <c r="D50" s="2">
        <v>0</v>
      </c>
    </row>
    <row r="51" spans="1:4" s="1" customFormat="1" ht="22.5" customHeight="1">
      <c r="A51" s="67"/>
      <c r="B51" s="5" t="s">
        <v>150</v>
      </c>
      <c r="C51" s="6" t="str">
        <f t="shared" si="8"/>
        <v>0 руб 00 копеек</v>
      </c>
      <c r="D51" s="2">
        <v>0</v>
      </c>
    </row>
    <row r="52" spans="1:4" s="1" customFormat="1" ht="22.5" customHeight="1">
      <c r="A52" s="67"/>
      <c r="B52" s="5" t="s">
        <v>188</v>
      </c>
      <c r="C52" s="6" t="str">
        <f t="shared" si="1"/>
        <v>0 руб 00 копеек</v>
      </c>
      <c r="D52" s="2"/>
    </row>
    <row r="53" spans="1:4" s="1" customFormat="1" ht="37.5">
      <c r="A53" s="67"/>
      <c r="B53" s="13" t="s">
        <v>25</v>
      </c>
      <c r="C53" s="6" t="str">
        <f t="shared" si="1"/>
        <v>1 963 733 руб 70 копеек</v>
      </c>
      <c r="D53" s="2">
        <f>SUM(D55:D64)</f>
        <v>1963733.7</v>
      </c>
    </row>
    <row r="54" spans="1:4" s="1" customFormat="1" ht="18.75">
      <c r="A54" s="67"/>
      <c r="B54" s="13" t="s">
        <v>14</v>
      </c>
      <c r="C54" s="6"/>
      <c r="D54" s="2"/>
    </row>
    <row r="55" spans="1:4" s="1" customFormat="1" ht="24.75" customHeight="1">
      <c r="A55" s="67"/>
      <c r="B55" s="5" t="s">
        <v>15</v>
      </c>
      <c r="C55" s="6" t="str">
        <f t="shared" si="1"/>
        <v>197 000 руб 00 копеек</v>
      </c>
      <c r="D55" s="2">
        <v>197000</v>
      </c>
    </row>
    <row r="56" spans="1:4" s="1" customFormat="1" ht="27.75" customHeight="1">
      <c r="A56" s="67"/>
      <c r="B56" s="31" t="s">
        <v>16</v>
      </c>
      <c r="C56" s="32" t="str">
        <f t="shared" si="1"/>
        <v>252 500 руб 00 копеек</v>
      </c>
      <c r="D56" s="2">
        <v>252500</v>
      </c>
    </row>
    <row r="57" spans="1:4" s="1" customFormat="1" ht="26.25" customHeight="1">
      <c r="A57" s="66"/>
      <c r="B57" s="33" t="s">
        <v>22</v>
      </c>
      <c r="C57" s="12" t="str">
        <f t="shared" si="1"/>
        <v>309 000 руб 00 копеек</v>
      </c>
      <c r="D57" s="2">
        <v>309000</v>
      </c>
    </row>
    <row r="58" spans="1:4" s="1" customFormat="1" ht="24.75" customHeight="1">
      <c r="A58" s="66"/>
      <c r="B58" s="5" t="s">
        <v>23</v>
      </c>
      <c r="C58" s="6" t="str">
        <f t="shared" si="1"/>
        <v>200 000 руб 00 копеек</v>
      </c>
      <c r="D58" s="2">
        <v>200000</v>
      </c>
    </row>
    <row r="59" spans="1:4" s="1" customFormat="1" ht="24" customHeight="1">
      <c r="A59" s="66"/>
      <c r="B59" s="5" t="s">
        <v>24</v>
      </c>
      <c r="C59" s="6" t="str">
        <f t="shared" si="1"/>
        <v>435 133 руб 70 копеек</v>
      </c>
      <c r="D59" s="2">
        <v>435133.7</v>
      </c>
    </row>
    <row r="60" spans="1:4" s="1" customFormat="1" ht="22.5" customHeight="1">
      <c r="A60" s="66"/>
      <c r="B60" s="5" t="s">
        <v>20</v>
      </c>
      <c r="C60" s="6" t="str">
        <f t="shared" si="1"/>
        <v>0 руб 00 копеек</v>
      </c>
      <c r="D60" s="2">
        <v>0</v>
      </c>
    </row>
    <row r="61" spans="1:4" s="1" customFormat="1" ht="22.5" customHeight="1">
      <c r="A61" s="66"/>
      <c r="B61" s="5" t="s">
        <v>132</v>
      </c>
      <c r="C61" s="6" t="str">
        <f t="shared" ref="C61:C63" si="9">SUBSTITUTE(TEXT(D61,"# ##0\ руб ,00\ копеек"),",",)</f>
        <v>570 100 руб 00 копеек</v>
      </c>
      <c r="D61" s="2">
        <v>570100</v>
      </c>
    </row>
    <row r="62" spans="1:4" s="1" customFormat="1" ht="22.5" customHeight="1">
      <c r="A62" s="66"/>
      <c r="B62" s="5" t="s">
        <v>148</v>
      </c>
      <c r="C62" s="6" t="str">
        <f t="shared" si="9"/>
        <v>0 руб 00 копеек</v>
      </c>
      <c r="D62" s="2">
        <v>0</v>
      </c>
    </row>
    <row r="63" spans="1:4" s="1" customFormat="1" ht="22.5" customHeight="1">
      <c r="A63" s="66"/>
      <c r="B63" s="5" t="s">
        <v>150</v>
      </c>
      <c r="C63" s="6" t="str">
        <f t="shared" si="9"/>
        <v>0 руб 00 копеек</v>
      </c>
      <c r="D63" s="2">
        <v>0</v>
      </c>
    </row>
    <row r="64" spans="1:4" s="1" customFormat="1" ht="22.5" customHeight="1">
      <c r="A64" s="66"/>
      <c r="B64" s="5" t="s">
        <v>188</v>
      </c>
      <c r="C64" s="6" t="str">
        <f t="shared" si="1"/>
        <v>0 руб 00 копеек</v>
      </c>
      <c r="D64" s="2">
        <v>0</v>
      </c>
    </row>
    <row r="65" spans="1:4" s="1" customFormat="1" ht="56.25" customHeight="1">
      <c r="A65" s="66"/>
      <c r="B65" s="13" t="s">
        <v>113</v>
      </c>
      <c r="C65" s="6" t="str">
        <f>SUBSTITUTE(TEXT(D65,"# ##0\ руб ,00\ копеек"),",",)</f>
        <v>5 018 009 руб 00 копеек</v>
      </c>
      <c r="D65" s="2">
        <f>SUM(D66:D77)</f>
        <v>5018009</v>
      </c>
    </row>
    <row r="66" spans="1:4" s="1" customFormat="1" ht="18.75">
      <c r="A66" s="66"/>
      <c r="B66" s="13" t="s">
        <v>14</v>
      </c>
      <c r="C66" s="6"/>
      <c r="D66" s="2"/>
    </row>
    <row r="67" spans="1:4" s="1" customFormat="1" ht="18.75">
      <c r="A67" s="66"/>
      <c r="B67" s="5" t="s">
        <v>35</v>
      </c>
      <c r="C67" s="6" t="str">
        <f t="shared" ref="C67" si="10">SUBSTITUTE(TEXT(D67,"# ##0\ руб ,00\ копеек"),",",)</f>
        <v>129 200 руб 00 копеек</v>
      </c>
      <c r="D67" s="2">
        <v>129200</v>
      </c>
    </row>
    <row r="68" spans="1:4" s="1" customFormat="1" ht="18.75">
      <c r="A68" s="66"/>
      <c r="B68" s="5" t="s">
        <v>15</v>
      </c>
      <c r="C68" s="6" t="str">
        <f t="shared" si="1"/>
        <v>2 451 653 руб 00 копеек</v>
      </c>
      <c r="D68" s="2">
        <v>2451653</v>
      </c>
    </row>
    <row r="69" spans="1:4" s="1" customFormat="1" ht="18.75">
      <c r="A69" s="66"/>
      <c r="B69" s="5" t="s">
        <v>16</v>
      </c>
      <c r="C69" s="6" t="str">
        <f t="shared" si="1"/>
        <v>200 000 руб 00 копеек</v>
      </c>
      <c r="D69" s="2">
        <v>200000</v>
      </c>
    </row>
    <row r="70" spans="1:4" s="1" customFormat="1" ht="18.75">
      <c r="A70" s="66"/>
      <c r="B70" s="5" t="s">
        <v>22</v>
      </c>
      <c r="C70" s="6" t="str">
        <f t="shared" si="1"/>
        <v>2 237 156 руб 00 копеек</v>
      </c>
      <c r="D70" s="2">
        <v>2237156</v>
      </c>
    </row>
    <row r="71" spans="1:4" s="1" customFormat="1" ht="18.75">
      <c r="A71" s="66"/>
      <c r="B71" s="5" t="s">
        <v>23</v>
      </c>
      <c r="C71" s="6" t="str">
        <f t="shared" si="1"/>
        <v>0 руб 00 копеек</v>
      </c>
      <c r="D71" s="2">
        <v>0</v>
      </c>
    </row>
    <row r="72" spans="1:4" s="1" customFormat="1" ht="18.75">
      <c r="A72" s="66"/>
      <c r="B72" s="5" t="s">
        <v>24</v>
      </c>
      <c r="C72" s="6" t="str">
        <f t="shared" si="1"/>
        <v>0 руб 00 копеек</v>
      </c>
      <c r="D72" s="2">
        <v>0</v>
      </c>
    </row>
    <row r="73" spans="1:4" s="1" customFormat="1" ht="18.75">
      <c r="A73" s="66"/>
      <c r="B73" s="5" t="s">
        <v>20</v>
      </c>
      <c r="C73" s="6" t="str">
        <f t="shared" ref="C73:C76" si="11">SUBSTITUTE(TEXT(D73,"# ##0\ руб ,00\ копеек"),",",)</f>
        <v>0 руб 00 копеек</v>
      </c>
      <c r="D73" s="2">
        <v>0</v>
      </c>
    </row>
    <row r="74" spans="1:4" s="1" customFormat="1" ht="18.75">
      <c r="A74" s="66"/>
      <c r="B74" s="5" t="s">
        <v>132</v>
      </c>
      <c r="C74" s="6" t="str">
        <f t="shared" si="11"/>
        <v>0 руб 00 копеек</v>
      </c>
      <c r="D74" s="2">
        <v>0</v>
      </c>
    </row>
    <row r="75" spans="1:4" s="1" customFormat="1" ht="18.75">
      <c r="A75" s="66"/>
      <c r="B75" s="5" t="s">
        <v>148</v>
      </c>
      <c r="C75" s="6" t="str">
        <f t="shared" si="11"/>
        <v>0 руб 00 копеек</v>
      </c>
      <c r="D75" s="2">
        <v>0</v>
      </c>
    </row>
    <row r="76" spans="1:4" s="1" customFormat="1" ht="18.75">
      <c r="A76" s="66"/>
      <c r="B76" s="5" t="s">
        <v>150</v>
      </c>
      <c r="C76" s="6" t="str">
        <f t="shared" si="11"/>
        <v>0 руб 00 копеек</v>
      </c>
      <c r="D76" s="2">
        <v>0</v>
      </c>
    </row>
    <row r="77" spans="1:4" s="1" customFormat="1" ht="18.75">
      <c r="A77" s="66"/>
      <c r="B77" s="5" t="s">
        <v>188</v>
      </c>
      <c r="C77" s="6" t="str">
        <f t="shared" si="1"/>
        <v>0 руб 00 копеек</v>
      </c>
      <c r="D77" s="2">
        <v>0</v>
      </c>
    </row>
    <row r="78" spans="1:4" s="1" customFormat="1" ht="135" customHeight="1">
      <c r="A78" s="10" t="s">
        <v>10</v>
      </c>
      <c r="B78" s="56" t="s">
        <v>101</v>
      </c>
      <c r="C78" s="57"/>
    </row>
  </sheetData>
  <mergeCells count="13">
    <mergeCell ref="A3:C3"/>
    <mergeCell ref="A4:C4"/>
    <mergeCell ref="A5:C5"/>
    <mergeCell ref="B12:C12"/>
    <mergeCell ref="B13:C13"/>
    <mergeCell ref="A14:A56"/>
    <mergeCell ref="A57:A77"/>
    <mergeCell ref="B78:C78"/>
    <mergeCell ref="B7:C7"/>
    <mergeCell ref="B8:C8"/>
    <mergeCell ref="B9:C9"/>
    <mergeCell ref="B10:C10"/>
    <mergeCell ref="B11:C11"/>
  </mergeCells>
  <pageMargins left="0.98425196850393704" right="0.39370078740157483" top="0.2" bottom="0.27" header="0.31496062992125984" footer="0.2"/>
  <pageSetup paperSize="9" scale="5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view="pageBreakPreview" topLeftCell="A10" zoomScale="60" zoomScaleNormal="85" workbookViewId="0">
      <selection activeCell="B14" sqref="B14"/>
    </sheetView>
  </sheetViews>
  <sheetFormatPr defaultRowHeight="15"/>
  <cols>
    <col min="1" max="1" width="66" style="3" customWidth="1"/>
    <col min="2" max="2" width="66.28515625" style="3" customWidth="1"/>
    <col min="3" max="3" width="50" style="3" customWidth="1"/>
    <col min="4" max="4" width="34.42578125" style="3" customWidth="1"/>
    <col min="5" max="7" width="9.140625" style="3"/>
    <col min="8" max="16" width="14" style="3" bestFit="1" customWidth="1"/>
    <col min="17" max="16384" width="9.140625" style="3"/>
  </cols>
  <sheetData>
    <row r="1" spans="1:16" s="1" customFormat="1" ht="18.75">
      <c r="C1" s="7" t="s">
        <v>28</v>
      </c>
    </row>
    <row r="2" spans="1:16" s="1" customFormat="1" ht="18.75">
      <c r="A2" s="8"/>
      <c r="B2" s="8"/>
    </row>
    <row r="3" spans="1:16" s="1" customFormat="1" ht="18.75">
      <c r="A3" s="49" t="s">
        <v>0</v>
      </c>
      <c r="B3" s="49"/>
      <c r="C3" s="49"/>
    </row>
    <row r="4" spans="1:16" s="1" customFormat="1" ht="18.75">
      <c r="A4" s="49" t="s">
        <v>1</v>
      </c>
      <c r="B4" s="49"/>
      <c r="C4" s="49"/>
    </row>
    <row r="5" spans="1:16" ht="60" customHeight="1">
      <c r="A5" s="50" t="s">
        <v>157</v>
      </c>
      <c r="B5" s="50"/>
      <c r="C5" s="50"/>
    </row>
    <row r="6" spans="1:16" ht="15.75">
      <c r="A6" s="9"/>
    </row>
    <row r="7" spans="1:16" s="1" customFormat="1" ht="43.5" customHeight="1">
      <c r="A7" s="10" t="s">
        <v>2</v>
      </c>
      <c r="B7" s="36" t="s">
        <v>102</v>
      </c>
      <c r="C7" s="37"/>
    </row>
    <row r="8" spans="1:16" s="1" customFormat="1" ht="37.5">
      <c r="A8" s="10" t="s">
        <v>3</v>
      </c>
      <c r="B8" s="36" t="s">
        <v>103</v>
      </c>
      <c r="C8" s="37"/>
    </row>
    <row r="9" spans="1:16" s="1" customFormat="1" ht="97.5" customHeight="1">
      <c r="A9" s="10" t="s">
        <v>4</v>
      </c>
      <c r="B9" s="36" t="s">
        <v>104</v>
      </c>
      <c r="C9" s="37"/>
    </row>
    <row r="10" spans="1:16" s="1" customFormat="1" ht="37.5">
      <c r="A10" s="10" t="s">
        <v>5</v>
      </c>
      <c r="B10" s="41" t="s">
        <v>158</v>
      </c>
      <c r="C10" s="42"/>
    </row>
    <row r="11" spans="1:16" s="1" customFormat="1" ht="18.75">
      <c r="A11" s="10" t="s">
        <v>6</v>
      </c>
      <c r="B11" s="36" t="s">
        <v>105</v>
      </c>
      <c r="C11" s="37"/>
    </row>
    <row r="12" spans="1:16" s="1" customFormat="1" ht="45" customHeight="1">
      <c r="A12" s="10" t="s">
        <v>7</v>
      </c>
      <c r="B12" s="56" t="s">
        <v>106</v>
      </c>
      <c r="C12" s="57"/>
    </row>
    <row r="13" spans="1:16" s="1" customFormat="1" ht="37.5">
      <c r="A13" s="10" t="s">
        <v>8</v>
      </c>
      <c r="B13" s="38" t="s">
        <v>202</v>
      </c>
      <c r="C13" s="39"/>
    </row>
    <row r="14" spans="1:16" s="1" customFormat="1" ht="37.5">
      <c r="A14" s="64" t="s">
        <v>9</v>
      </c>
      <c r="B14" s="11" t="s">
        <v>13</v>
      </c>
      <c r="C14" s="12" t="str">
        <f>SUBSTITUTE(TEXT(D14,"# ##0\ руб ,00\ копеек"),",",)</f>
        <v>1 683 000 руб 00 копеек</v>
      </c>
      <c r="D14" s="2">
        <f>SUM(D16:D25)</f>
        <v>1683000</v>
      </c>
    </row>
    <row r="15" spans="1:16" s="1" customFormat="1" ht="18.75">
      <c r="A15" s="64"/>
      <c r="B15" s="13" t="s">
        <v>14</v>
      </c>
      <c r="C15" s="6"/>
      <c r="D15" s="2"/>
      <c r="H15" s="5" t="s">
        <v>173</v>
      </c>
      <c r="I15" s="5" t="s">
        <v>174</v>
      </c>
      <c r="J15" s="5" t="s">
        <v>175</v>
      </c>
      <c r="K15" s="5" t="s">
        <v>176</v>
      </c>
      <c r="L15" s="5" t="s">
        <v>177</v>
      </c>
      <c r="M15" s="5" t="s">
        <v>178</v>
      </c>
      <c r="N15" s="5" t="s">
        <v>179</v>
      </c>
      <c r="O15" s="5" t="s">
        <v>183</v>
      </c>
      <c r="P15" s="5" t="s">
        <v>184</v>
      </c>
    </row>
    <row r="16" spans="1:16" s="1" customFormat="1" ht="21.75" customHeight="1">
      <c r="A16" s="64"/>
      <c r="B16" s="5" t="s">
        <v>15</v>
      </c>
      <c r="C16" s="6" t="str">
        <f t="shared" ref="C16:C38" si="0">SUBSTITUTE(TEXT(D16,"# ##0\ руб ,00\ копеек"),",",)</f>
        <v>663 300 руб 00 копеек</v>
      </c>
      <c r="D16" s="2">
        <f>D29</f>
        <v>663300</v>
      </c>
      <c r="H16" s="1">
        <v>663300</v>
      </c>
      <c r="I16" s="1">
        <v>80300</v>
      </c>
      <c r="J16" s="1">
        <v>200000</v>
      </c>
      <c r="K16" s="1">
        <v>200000</v>
      </c>
      <c r="L16" s="1">
        <v>145000</v>
      </c>
      <c r="M16" s="1">
        <v>200000</v>
      </c>
      <c r="N16" s="1">
        <v>117000</v>
      </c>
      <c r="O16" s="1">
        <v>100000</v>
      </c>
      <c r="P16" s="1">
        <v>100000</v>
      </c>
    </row>
    <row r="17" spans="1:8" s="1" customFormat="1" ht="22.5" customHeight="1">
      <c r="A17" s="64"/>
      <c r="B17" s="5" t="s">
        <v>16</v>
      </c>
      <c r="C17" s="6" t="str">
        <f t="shared" si="0"/>
        <v>80 300 руб 00 копеек</v>
      </c>
      <c r="D17" s="2">
        <f>D30</f>
        <v>80300</v>
      </c>
    </row>
    <row r="18" spans="1:8" s="1" customFormat="1" ht="27.75" customHeight="1">
      <c r="A18" s="64"/>
      <c r="B18" s="5" t="s">
        <v>22</v>
      </c>
      <c r="C18" s="6" t="str">
        <f t="shared" si="0"/>
        <v>200 000 руб 00 копеек</v>
      </c>
      <c r="D18" s="2">
        <f>D31</f>
        <v>200000</v>
      </c>
      <c r="H18" s="1">
        <v>663300</v>
      </c>
    </row>
    <row r="19" spans="1:8" s="1" customFormat="1" ht="21.75" customHeight="1">
      <c r="A19" s="64"/>
      <c r="B19" s="5" t="s">
        <v>23</v>
      </c>
      <c r="C19" s="6" t="str">
        <f t="shared" si="0"/>
        <v>200 000 руб 00 копеек</v>
      </c>
      <c r="D19" s="2">
        <f t="shared" ref="D19" si="1">D32</f>
        <v>200000</v>
      </c>
      <c r="H19" s="1">
        <v>80300</v>
      </c>
    </row>
    <row r="20" spans="1:8" s="1" customFormat="1" ht="24.75" customHeight="1">
      <c r="A20" s="64"/>
      <c r="B20" s="5" t="s">
        <v>24</v>
      </c>
      <c r="C20" s="6" t="str">
        <f t="shared" si="0"/>
        <v>145 000 руб 00 копеек</v>
      </c>
      <c r="D20" s="2">
        <f>D33</f>
        <v>145000</v>
      </c>
      <c r="H20" s="1">
        <v>200000</v>
      </c>
    </row>
    <row r="21" spans="1:8" s="1" customFormat="1" ht="24.75" customHeight="1">
      <c r="A21" s="64"/>
      <c r="B21" s="5" t="s">
        <v>20</v>
      </c>
      <c r="C21" s="6" t="str">
        <f t="shared" si="0"/>
        <v>200 000 руб 00 копеек</v>
      </c>
      <c r="D21" s="2">
        <f>D34</f>
        <v>200000</v>
      </c>
      <c r="H21" s="1">
        <v>200000</v>
      </c>
    </row>
    <row r="22" spans="1:8" s="1" customFormat="1" ht="22.5" customHeight="1">
      <c r="A22" s="64"/>
      <c r="B22" s="5" t="s">
        <v>132</v>
      </c>
      <c r="C22" s="6" t="str">
        <f t="shared" ref="C22:C24" si="2">SUBSTITUTE(TEXT(D22,"# ##0\ руб ,00\ копеек"),",",)</f>
        <v>17 000 руб 00 копеек</v>
      </c>
      <c r="D22" s="2">
        <f>D35</f>
        <v>17000</v>
      </c>
      <c r="H22" s="1">
        <v>145000</v>
      </c>
    </row>
    <row r="23" spans="1:8" s="1" customFormat="1" ht="22.5" customHeight="1">
      <c r="A23" s="64"/>
      <c r="B23" s="5" t="s">
        <v>148</v>
      </c>
      <c r="C23" s="6" t="str">
        <f t="shared" si="2"/>
        <v>72 000 руб 00 копеек</v>
      </c>
      <c r="D23" s="2">
        <f t="shared" ref="D23:D25" si="3">D36</f>
        <v>72000</v>
      </c>
      <c r="H23" s="1">
        <v>200000</v>
      </c>
    </row>
    <row r="24" spans="1:8" s="1" customFormat="1" ht="22.5" customHeight="1">
      <c r="A24" s="64"/>
      <c r="B24" s="5" t="s">
        <v>150</v>
      </c>
      <c r="C24" s="6" t="str">
        <f t="shared" si="2"/>
        <v>52 700 руб 00 копеек</v>
      </c>
      <c r="D24" s="2">
        <f t="shared" si="3"/>
        <v>52700</v>
      </c>
      <c r="H24" s="1">
        <v>117000</v>
      </c>
    </row>
    <row r="25" spans="1:8" s="1" customFormat="1" ht="22.5" customHeight="1">
      <c r="A25" s="64"/>
      <c r="B25" s="5" t="s">
        <v>188</v>
      </c>
      <c r="C25" s="6" t="str">
        <f t="shared" si="0"/>
        <v>52 700 руб 00 копеек</v>
      </c>
      <c r="D25" s="2">
        <f t="shared" si="3"/>
        <v>52700</v>
      </c>
      <c r="H25" s="1">
        <v>117000</v>
      </c>
    </row>
    <row r="26" spans="1:8" s="1" customFormat="1" ht="37.5">
      <c r="A26" s="64"/>
      <c r="B26" s="13" t="s">
        <v>21</v>
      </c>
      <c r="C26" s="6" t="str">
        <f t="shared" si="0"/>
        <v>0 руб 00 копеек</v>
      </c>
      <c r="D26" s="2">
        <f t="shared" ref="D26" si="4">D39</f>
        <v>0</v>
      </c>
      <c r="H26" s="1">
        <v>100000</v>
      </c>
    </row>
    <row r="27" spans="1:8" s="1" customFormat="1" ht="37.5">
      <c r="A27" s="64"/>
      <c r="B27" s="13" t="s">
        <v>25</v>
      </c>
      <c r="C27" s="6" t="str">
        <f t="shared" si="0"/>
        <v>1 683 000 руб 00 копеек</v>
      </c>
      <c r="D27" s="2">
        <f>SUM(D29:D38)</f>
        <v>1683000</v>
      </c>
      <c r="H27" s="1">
        <v>100000</v>
      </c>
    </row>
    <row r="28" spans="1:8" s="1" customFormat="1" ht="18.75">
      <c r="A28" s="64"/>
      <c r="B28" s="13" t="s">
        <v>14</v>
      </c>
      <c r="C28" s="6"/>
      <c r="D28" s="2"/>
    </row>
    <row r="29" spans="1:8" s="1" customFormat="1" ht="24.75" customHeight="1">
      <c r="A29" s="64"/>
      <c r="B29" s="5" t="s">
        <v>15</v>
      </c>
      <c r="C29" s="6" t="str">
        <f t="shared" si="0"/>
        <v>663 300 руб 00 копеек</v>
      </c>
      <c r="D29" s="2">
        <v>663300</v>
      </c>
    </row>
    <row r="30" spans="1:8" s="1" customFormat="1" ht="27.75" customHeight="1">
      <c r="A30" s="64"/>
      <c r="B30" s="5" t="s">
        <v>16</v>
      </c>
      <c r="C30" s="6" t="str">
        <f t="shared" si="0"/>
        <v>80 300 руб 00 копеек</v>
      </c>
      <c r="D30" s="2">
        <v>80300</v>
      </c>
    </row>
    <row r="31" spans="1:8" s="1" customFormat="1" ht="26.25" customHeight="1">
      <c r="A31" s="64"/>
      <c r="B31" s="5" t="s">
        <v>22</v>
      </c>
      <c r="C31" s="6" t="str">
        <f t="shared" si="0"/>
        <v>200 000 руб 00 копеек</v>
      </c>
      <c r="D31" s="2">
        <v>200000</v>
      </c>
    </row>
    <row r="32" spans="1:8" s="1" customFormat="1" ht="24.75" customHeight="1">
      <c r="A32" s="64"/>
      <c r="B32" s="5" t="s">
        <v>23</v>
      </c>
      <c r="C32" s="6" t="str">
        <f t="shared" si="0"/>
        <v>200 000 руб 00 копеек</v>
      </c>
      <c r="D32" s="2">
        <v>200000</v>
      </c>
    </row>
    <row r="33" spans="1:4" s="1" customFormat="1" ht="24" customHeight="1">
      <c r="A33" s="64"/>
      <c r="B33" s="5" t="s">
        <v>24</v>
      </c>
      <c r="C33" s="6" t="str">
        <f t="shared" si="0"/>
        <v>145 000 руб 00 копеек</v>
      </c>
      <c r="D33" s="2">
        <v>145000</v>
      </c>
    </row>
    <row r="34" spans="1:4" s="1" customFormat="1" ht="22.5" customHeight="1">
      <c r="A34" s="64"/>
      <c r="B34" s="5" t="s">
        <v>20</v>
      </c>
      <c r="C34" s="6" t="str">
        <f t="shared" ref="C34:C37" si="5">SUBSTITUTE(TEXT(D34,"# ##0\ руб ,00\ копеек"),",",)</f>
        <v>200 000 руб 00 копеек</v>
      </c>
      <c r="D34" s="2">
        <v>200000</v>
      </c>
    </row>
    <row r="35" spans="1:4" s="1" customFormat="1" ht="22.5" customHeight="1">
      <c r="A35" s="64"/>
      <c r="B35" s="5" t="s">
        <v>132</v>
      </c>
      <c r="C35" s="6" t="str">
        <f t="shared" si="5"/>
        <v>17 000 руб 00 копеек</v>
      </c>
      <c r="D35" s="2">
        <v>17000</v>
      </c>
    </row>
    <row r="36" spans="1:4" s="1" customFormat="1" ht="22.5" customHeight="1">
      <c r="A36" s="64"/>
      <c r="B36" s="5" t="s">
        <v>148</v>
      </c>
      <c r="C36" s="6" t="str">
        <f t="shared" si="5"/>
        <v>72 000 руб 00 копеек</v>
      </c>
      <c r="D36" s="30">
        <v>72000</v>
      </c>
    </row>
    <row r="37" spans="1:4" s="1" customFormat="1" ht="22.5" customHeight="1">
      <c r="A37" s="64"/>
      <c r="B37" s="5" t="s">
        <v>150</v>
      </c>
      <c r="C37" s="6" t="str">
        <f t="shared" si="5"/>
        <v>52 700 руб 00 копеек</v>
      </c>
      <c r="D37" s="30">
        <v>52700</v>
      </c>
    </row>
    <row r="38" spans="1:4" s="1" customFormat="1" ht="22.5" customHeight="1">
      <c r="A38" s="64"/>
      <c r="B38" s="5" t="s">
        <v>188</v>
      </c>
      <c r="C38" s="6" t="str">
        <f t="shared" si="0"/>
        <v>52 700 руб 00 копеек</v>
      </c>
      <c r="D38" s="30">
        <v>52700</v>
      </c>
    </row>
    <row r="39" spans="1:4" s="1" customFormat="1" ht="138.75" customHeight="1">
      <c r="A39" s="10" t="s">
        <v>10</v>
      </c>
      <c r="B39" s="56" t="s">
        <v>107</v>
      </c>
      <c r="C39" s="57"/>
    </row>
  </sheetData>
  <mergeCells count="12">
    <mergeCell ref="A3:C3"/>
    <mergeCell ref="A4:C4"/>
    <mergeCell ref="A5:C5"/>
    <mergeCell ref="B12:C12"/>
    <mergeCell ref="B13:C13"/>
    <mergeCell ref="A14:A38"/>
    <mergeCell ref="B39:C39"/>
    <mergeCell ref="B7:C7"/>
    <mergeCell ref="B8:C8"/>
    <mergeCell ref="B9:C9"/>
    <mergeCell ref="B10:C10"/>
    <mergeCell ref="B11:C11"/>
  </mergeCells>
  <pageMargins left="0.98425196850393704" right="0.39370078740157483" top="0.78740157480314965" bottom="0.78740157480314965" header="0.31496062992125984" footer="0.31496062992125984"/>
  <pageSetup paperSize="9" scale="48" orientation="portrait" r:id="rId1"/>
  <headerFooter>
    <oddHeader>&amp;C&amp;P</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4"/>
  <sheetViews>
    <sheetView view="pageBreakPreview" topLeftCell="A36" zoomScale="60" zoomScaleNormal="100" workbookViewId="0">
      <selection activeCell="B47" sqref="B47"/>
    </sheetView>
  </sheetViews>
  <sheetFormatPr defaultRowHeight="15"/>
  <cols>
    <col min="1" max="1" width="66" style="3" customWidth="1"/>
    <col min="2" max="2" width="73" style="3" customWidth="1"/>
    <col min="3" max="3" width="46.85546875" style="3" customWidth="1"/>
    <col min="4" max="4" width="30.28515625" style="3" bestFit="1" customWidth="1"/>
    <col min="5" max="8" width="9.140625" style="3"/>
    <col min="9" max="9" width="14.42578125" style="3" bestFit="1" customWidth="1"/>
    <col min="10" max="12" width="14" style="3" bestFit="1" customWidth="1"/>
    <col min="13" max="13" width="14.42578125" style="3" bestFit="1" customWidth="1"/>
    <col min="14" max="17" width="14" style="3" bestFit="1" customWidth="1"/>
    <col min="18" max="16384" width="9.140625" style="3"/>
  </cols>
  <sheetData>
    <row r="1" spans="1:17" s="1" customFormat="1" ht="18.75">
      <c r="C1" s="7" t="s">
        <v>28</v>
      </c>
    </row>
    <row r="2" spans="1:17" s="1" customFormat="1" ht="18.75">
      <c r="A2" s="8"/>
      <c r="B2" s="8"/>
    </row>
    <row r="3" spans="1:17" s="1" customFormat="1" ht="18.75">
      <c r="A3" s="49" t="s">
        <v>0</v>
      </c>
      <c r="B3" s="49"/>
      <c r="C3" s="49"/>
    </row>
    <row r="4" spans="1:17" s="1" customFormat="1" ht="18.75">
      <c r="A4" s="49" t="s">
        <v>1</v>
      </c>
      <c r="B4" s="49"/>
      <c r="C4" s="49"/>
    </row>
    <row r="5" spans="1:17" ht="43.5" customHeight="1">
      <c r="A5" s="50" t="s">
        <v>144</v>
      </c>
      <c r="B5" s="50"/>
      <c r="C5" s="50"/>
    </row>
    <row r="6" spans="1:17" ht="15.75">
      <c r="A6" s="9"/>
    </row>
    <row r="7" spans="1:17" s="1" customFormat="1" ht="43.5" customHeight="1">
      <c r="A7" s="10" t="s">
        <v>2</v>
      </c>
      <c r="B7" s="36" t="s">
        <v>87</v>
      </c>
      <c r="C7" s="37"/>
    </row>
    <row r="8" spans="1:17" s="1" customFormat="1" ht="37.5">
      <c r="A8" s="10" t="s">
        <v>3</v>
      </c>
      <c r="B8" s="36" t="s">
        <v>87</v>
      </c>
      <c r="C8" s="37"/>
    </row>
    <row r="9" spans="1:17" s="1" customFormat="1" ht="37.5">
      <c r="A9" s="10" t="s">
        <v>4</v>
      </c>
      <c r="B9" s="36" t="s">
        <v>108</v>
      </c>
      <c r="C9" s="37"/>
    </row>
    <row r="10" spans="1:17" s="1" customFormat="1" ht="152.25" customHeight="1">
      <c r="A10" s="10" t="s">
        <v>5</v>
      </c>
      <c r="B10" s="41" t="s">
        <v>158</v>
      </c>
      <c r="C10" s="42"/>
    </row>
    <row r="11" spans="1:17" s="1" customFormat="1" ht="126" customHeight="1">
      <c r="A11" s="10" t="s">
        <v>6</v>
      </c>
      <c r="B11" s="36" t="s">
        <v>109</v>
      </c>
      <c r="C11" s="37"/>
    </row>
    <row r="12" spans="1:17" s="1" customFormat="1" ht="298.5" customHeight="1">
      <c r="A12" s="10" t="s">
        <v>7</v>
      </c>
      <c r="B12" s="36" t="s">
        <v>110</v>
      </c>
      <c r="C12" s="37"/>
    </row>
    <row r="13" spans="1:17" s="1" customFormat="1" ht="37.5">
      <c r="A13" s="10" t="s">
        <v>8</v>
      </c>
      <c r="B13" s="38" t="s">
        <v>193</v>
      </c>
      <c r="C13" s="39"/>
    </row>
    <row r="14" spans="1:17" s="1" customFormat="1" ht="37.5" customHeight="1">
      <c r="A14" s="67" t="s">
        <v>9</v>
      </c>
      <c r="B14" s="11" t="s">
        <v>13</v>
      </c>
      <c r="C14" s="12" t="str">
        <f>SUBSTITUTE(TEXT(D14,"# ##0\ руб ,00\ копеек"),",",)</f>
        <v>38 385 129 руб 80 копеек</v>
      </c>
      <c r="D14" s="2">
        <f>SUM(D16:D25)</f>
        <v>38385129.799999997</v>
      </c>
    </row>
    <row r="15" spans="1:17" s="1" customFormat="1" ht="18.75">
      <c r="A15" s="67"/>
      <c r="B15" s="13" t="s">
        <v>14</v>
      </c>
      <c r="C15" s="6"/>
      <c r="D15" s="2"/>
    </row>
    <row r="16" spans="1:17" s="1" customFormat="1" ht="21.75" customHeight="1">
      <c r="A16" s="67"/>
      <c r="B16" s="5" t="s">
        <v>15</v>
      </c>
      <c r="C16" s="6" t="str">
        <f t="shared" ref="C16:C73" si="0">SUBSTITUTE(TEXT(D16,"# ##0\ руб ,00\ копеек"),",",)</f>
        <v>11 303 449 руб 00 копеек</v>
      </c>
      <c r="D16" s="2">
        <f t="shared" ref="D16:D21" si="1">D28+D52+D64+D40</f>
        <v>11303449</v>
      </c>
      <c r="I16" s="5" t="s">
        <v>173</v>
      </c>
      <c r="J16" s="5" t="s">
        <v>174</v>
      </c>
      <c r="K16" s="5" t="s">
        <v>175</v>
      </c>
      <c r="L16" s="5" t="s">
        <v>176</v>
      </c>
      <c r="M16" s="5" t="s">
        <v>177</v>
      </c>
      <c r="N16" s="5" t="s">
        <v>178</v>
      </c>
      <c r="O16" s="5" t="s">
        <v>179</v>
      </c>
      <c r="P16" s="5" t="s">
        <v>183</v>
      </c>
      <c r="Q16" s="5" t="s">
        <v>184</v>
      </c>
    </row>
    <row r="17" spans="1:17" s="1" customFormat="1" ht="22.5" customHeight="1">
      <c r="A17" s="67"/>
      <c r="B17" s="5" t="s">
        <v>16</v>
      </c>
      <c r="C17" s="6" t="str">
        <f t="shared" si="0"/>
        <v>7 353 675 руб 00 копеек</v>
      </c>
      <c r="D17" s="2">
        <f t="shared" si="1"/>
        <v>7353675</v>
      </c>
      <c r="I17" s="1">
        <v>11303449</v>
      </c>
      <c r="J17" s="1">
        <v>7353675</v>
      </c>
      <c r="K17" s="1">
        <v>2300000</v>
      </c>
      <c r="L17" s="1">
        <v>2300000</v>
      </c>
      <c r="M17" s="1">
        <v>9739617.3000000007</v>
      </c>
      <c r="N17" s="1">
        <v>780000</v>
      </c>
      <c r="O17" s="1">
        <v>780000</v>
      </c>
      <c r="P17" s="1">
        <v>780000</v>
      </c>
      <c r="Q17" s="1">
        <v>780000</v>
      </c>
    </row>
    <row r="18" spans="1:17" s="1" customFormat="1" ht="27.75" customHeight="1">
      <c r="A18" s="67"/>
      <c r="B18" s="5" t="s">
        <v>22</v>
      </c>
      <c r="C18" s="6" t="str">
        <f t="shared" si="0"/>
        <v>2 300 000 руб 00 копеек</v>
      </c>
      <c r="D18" s="2">
        <f t="shared" si="1"/>
        <v>2300000</v>
      </c>
    </row>
    <row r="19" spans="1:17" s="1" customFormat="1" ht="21.75" customHeight="1">
      <c r="A19" s="67"/>
      <c r="B19" s="5" t="s">
        <v>23</v>
      </c>
      <c r="C19" s="6" t="str">
        <f t="shared" si="0"/>
        <v>2 300 000 руб 00 копеек</v>
      </c>
      <c r="D19" s="2">
        <f t="shared" si="1"/>
        <v>2300000</v>
      </c>
    </row>
    <row r="20" spans="1:17" s="1" customFormat="1" ht="24.75" customHeight="1">
      <c r="A20" s="67"/>
      <c r="B20" s="5" t="s">
        <v>24</v>
      </c>
      <c r="C20" s="6" t="str">
        <f t="shared" si="0"/>
        <v>9 739 617 руб 30 копеек</v>
      </c>
      <c r="D20" s="2">
        <f t="shared" si="1"/>
        <v>9739617.3000000007</v>
      </c>
      <c r="I20" s="1">
        <v>11303449</v>
      </c>
    </row>
    <row r="21" spans="1:17" s="1" customFormat="1" ht="24.75" customHeight="1">
      <c r="A21" s="67"/>
      <c r="B21" s="5" t="s">
        <v>20</v>
      </c>
      <c r="C21" s="6" t="str">
        <f t="shared" si="0"/>
        <v>780 000 руб 00 копеек</v>
      </c>
      <c r="D21" s="2">
        <f t="shared" si="1"/>
        <v>780000</v>
      </c>
      <c r="I21" s="1">
        <v>7353675</v>
      </c>
    </row>
    <row r="22" spans="1:17" s="1" customFormat="1" ht="22.5" customHeight="1">
      <c r="A22" s="67"/>
      <c r="B22" s="5" t="s">
        <v>132</v>
      </c>
      <c r="C22" s="6" t="str">
        <f t="shared" ref="C22:C24" si="2">SUBSTITUTE(TEXT(D22,"# ##0\ руб ,00\ копеек"),",",)</f>
        <v>3 108 388 руб 50 копеек</v>
      </c>
      <c r="D22" s="2">
        <f>D34+D58+D70+D46</f>
        <v>3108388.5</v>
      </c>
      <c r="I22" s="1">
        <v>2300000</v>
      </c>
    </row>
    <row r="23" spans="1:17" s="1" customFormat="1" ht="22.5" customHeight="1">
      <c r="A23" s="67"/>
      <c r="B23" s="5" t="s">
        <v>148</v>
      </c>
      <c r="C23" s="6" t="str">
        <f t="shared" si="2"/>
        <v>500 000 руб 00 копеек</v>
      </c>
      <c r="D23" s="2">
        <f t="shared" ref="D23:D25" si="3">D35+D59+D71+D47</f>
        <v>500000</v>
      </c>
      <c r="I23" s="1">
        <v>2300000</v>
      </c>
    </row>
    <row r="24" spans="1:17" s="1" customFormat="1" ht="22.5" customHeight="1">
      <c r="A24" s="67"/>
      <c r="B24" s="5" t="s">
        <v>150</v>
      </c>
      <c r="C24" s="6" t="str">
        <f t="shared" si="2"/>
        <v>500 000 руб 00 копеек</v>
      </c>
      <c r="D24" s="2">
        <f t="shared" si="3"/>
        <v>500000</v>
      </c>
      <c r="I24" s="1">
        <v>9739617.3000000007</v>
      </c>
    </row>
    <row r="25" spans="1:17" s="1" customFormat="1" ht="22.5" customHeight="1">
      <c r="A25" s="67"/>
      <c r="B25" s="5" t="s">
        <v>188</v>
      </c>
      <c r="C25" s="6" t="str">
        <f t="shared" si="0"/>
        <v>500 000 руб 00 копеек</v>
      </c>
      <c r="D25" s="2">
        <f t="shared" si="3"/>
        <v>500000</v>
      </c>
      <c r="I25" s="1">
        <v>9739617.3000000007</v>
      </c>
    </row>
    <row r="26" spans="1:17" s="1" customFormat="1" ht="37.5">
      <c r="A26" s="67"/>
      <c r="B26" s="13" t="s">
        <v>29</v>
      </c>
      <c r="C26" s="6" t="str">
        <f t="shared" si="0"/>
        <v>11 200 683 руб 70 копеек</v>
      </c>
      <c r="D26" s="2">
        <f>SUM(D28:D37)</f>
        <v>11200683.699999999</v>
      </c>
      <c r="I26" s="1">
        <v>780000</v>
      </c>
    </row>
    <row r="27" spans="1:17" s="1" customFormat="1" ht="18.75">
      <c r="A27" s="67"/>
      <c r="B27" s="13" t="s">
        <v>14</v>
      </c>
      <c r="C27" s="6"/>
      <c r="D27" s="2"/>
      <c r="I27" s="1">
        <v>780000</v>
      </c>
    </row>
    <row r="28" spans="1:17" s="1" customFormat="1" ht="24.75" customHeight="1">
      <c r="A28" s="67"/>
      <c r="B28" s="5" t="s">
        <v>15</v>
      </c>
      <c r="C28" s="6" t="str">
        <f t="shared" si="0"/>
        <v>3 672 270 руб 00 копеек</v>
      </c>
      <c r="D28" s="2">
        <v>3672270</v>
      </c>
      <c r="I28" s="1">
        <v>780000</v>
      </c>
    </row>
    <row r="29" spans="1:17" s="1" customFormat="1" ht="26.25" customHeight="1">
      <c r="A29" s="67"/>
      <c r="B29" s="5" t="s">
        <v>16</v>
      </c>
      <c r="C29" s="6" t="str">
        <f t="shared" si="0"/>
        <v>1 644 300 руб 00 копеек</v>
      </c>
      <c r="D29" s="2">
        <v>1644300</v>
      </c>
      <c r="I29" s="1">
        <v>780000</v>
      </c>
    </row>
    <row r="30" spans="1:17" s="1" customFormat="1" ht="24" customHeight="1">
      <c r="A30" s="67"/>
      <c r="B30" s="5" t="s">
        <v>22</v>
      </c>
      <c r="C30" s="6" t="str">
        <f t="shared" si="0"/>
        <v>0 руб 00 копеек</v>
      </c>
      <c r="D30" s="2">
        <v>0</v>
      </c>
    </row>
    <row r="31" spans="1:17" s="1" customFormat="1" ht="26.25" customHeight="1">
      <c r="A31" s="67"/>
      <c r="B31" s="5" t="s">
        <v>23</v>
      </c>
      <c r="C31" s="6" t="str">
        <f t="shared" si="0"/>
        <v>0 руб 00 копеек</v>
      </c>
      <c r="D31" s="2">
        <v>0</v>
      </c>
    </row>
    <row r="32" spans="1:17" s="1" customFormat="1" ht="27.75" customHeight="1">
      <c r="A32" s="67"/>
      <c r="B32" s="5" t="s">
        <v>24</v>
      </c>
      <c r="C32" s="6" t="str">
        <f t="shared" si="0"/>
        <v>4 618 278 руб 57 копеек</v>
      </c>
      <c r="D32" s="16">
        <v>4618278.57</v>
      </c>
    </row>
    <row r="33" spans="1:4" s="1" customFormat="1" ht="18.75">
      <c r="A33" s="67"/>
      <c r="B33" s="5" t="s">
        <v>20</v>
      </c>
      <c r="C33" s="6" t="str">
        <f t="shared" si="0"/>
        <v>0 руб 00 копеек</v>
      </c>
      <c r="D33" s="28">
        <v>0</v>
      </c>
    </row>
    <row r="34" spans="1:4" s="1" customFormat="1" ht="22.5" customHeight="1">
      <c r="A34" s="67"/>
      <c r="B34" s="5" t="s">
        <v>132</v>
      </c>
      <c r="C34" s="6" t="str">
        <f t="shared" si="0"/>
        <v>1 265 835 руб 13 копеек</v>
      </c>
      <c r="D34" s="2">
        <v>1265835.1299999999</v>
      </c>
    </row>
    <row r="35" spans="1:4" s="1" customFormat="1" ht="22.5" customHeight="1">
      <c r="A35" s="67"/>
      <c r="B35" s="5" t="s">
        <v>148</v>
      </c>
      <c r="C35" s="6" t="str">
        <f t="shared" si="0"/>
        <v>0 руб 00 копеек</v>
      </c>
      <c r="D35" s="2">
        <v>0</v>
      </c>
    </row>
    <row r="36" spans="1:4" s="1" customFormat="1" ht="22.5" customHeight="1">
      <c r="A36" s="67"/>
      <c r="B36" s="5" t="s">
        <v>150</v>
      </c>
      <c r="C36" s="6" t="str">
        <f t="shared" si="0"/>
        <v>0 руб 00 копеек</v>
      </c>
      <c r="D36" s="2">
        <v>0</v>
      </c>
    </row>
    <row r="37" spans="1:4" s="1" customFormat="1" ht="22.5" customHeight="1">
      <c r="A37" s="67"/>
      <c r="B37" s="5" t="s">
        <v>188</v>
      </c>
      <c r="C37" s="6" t="str">
        <f t="shared" ref="C37" si="4">SUBSTITUTE(TEXT(D37,"# ##0\ руб ,00\ копеек"),",",)</f>
        <v>0 руб 00 копеек</v>
      </c>
      <c r="D37" s="2"/>
    </row>
    <row r="38" spans="1:4" s="1" customFormat="1" ht="18.75">
      <c r="A38" s="67"/>
      <c r="B38" s="13" t="s">
        <v>45</v>
      </c>
      <c r="C38" s="6" t="str">
        <f t="shared" ref="C38" si="5">SUBSTITUTE(TEXT(D38,"# ##0\ руб ,00\ копеек"),",",)</f>
        <v>14 904 547 руб 81 копеек</v>
      </c>
      <c r="D38" s="2">
        <f>SUM(D40:D49)</f>
        <v>14904547.810000001</v>
      </c>
    </row>
    <row r="39" spans="1:4" s="1" customFormat="1" ht="18.75">
      <c r="A39" s="67"/>
      <c r="B39" s="13" t="s">
        <v>14</v>
      </c>
      <c r="C39" s="6"/>
      <c r="D39" s="2"/>
    </row>
    <row r="40" spans="1:4" s="1" customFormat="1" ht="24.75" customHeight="1">
      <c r="A40" s="67"/>
      <c r="B40" s="5" t="s">
        <v>15</v>
      </c>
      <c r="C40" s="6" t="str">
        <f t="shared" ref="C40:C49" si="6">SUBSTITUTE(TEXT(D40,"# ##0\ руб ,00\ копеек"),",",)</f>
        <v>5 320 579 руб 00 копеек</v>
      </c>
      <c r="D40" s="2">
        <v>5320579</v>
      </c>
    </row>
    <row r="41" spans="1:4" s="1" customFormat="1" ht="26.25" customHeight="1">
      <c r="A41" s="67"/>
      <c r="B41" s="5" t="s">
        <v>16</v>
      </c>
      <c r="C41" s="6" t="str">
        <f t="shared" si="6"/>
        <v>4 658 850 руб 00 копеек</v>
      </c>
      <c r="D41" s="2">
        <v>4658850</v>
      </c>
    </row>
    <row r="42" spans="1:4" s="1" customFormat="1" ht="24" customHeight="1">
      <c r="A42" s="67"/>
      <c r="B42" s="5" t="s">
        <v>22</v>
      </c>
      <c r="C42" s="6" t="str">
        <f t="shared" si="6"/>
        <v>0 руб 00 копеек</v>
      </c>
      <c r="D42" s="2">
        <v>0</v>
      </c>
    </row>
    <row r="43" spans="1:4" s="1" customFormat="1" ht="26.25" customHeight="1">
      <c r="A43" s="67"/>
      <c r="B43" s="31" t="s">
        <v>23</v>
      </c>
      <c r="C43" s="32" t="str">
        <f t="shared" si="6"/>
        <v>0 руб 00 копеек</v>
      </c>
      <c r="D43" s="2">
        <v>0</v>
      </c>
    </row>
    <row r="44" spans="1:4" s="1" customFormat="1" ht="27.75" customHeight="1">
      <c r="A44" s="66"/>
      <c r="B44" s="33" t="s">
        <v>24</v>
      </c>
      <c r="C44" s="12" t="str">
        <f t="shared" si="6"/>
        <v>3 729 964 руб 83 копеек</v>
      </c>
      <c r="D44" s="18">
        <v>3729964.83</v>
      </c>
    </row>
    <row r="45" spans="1:4" s="1" customFormat="1" ht="18.75">
      <c r="A45" s="66"/>
      <c r="B45" s="5" t="s">
        <v>20</v>
      </c>
      <c r="C45" s="6" t="str">
        <f t="shared" si="6"/>
        <v>0 руб 00 копеек</v>
      </c>
      <c r="D45" s="29">
        <v>0</v>
      </c>
    </row>
    <row r="46" spans="1:4" s="1" customFormat="1" ht="22.5" customHeight="1">
      <c r="A46" s="66"/>
      <c r="B46" s="5" t="s">
        <v>132</v>
      </c>
      <c r="C46" s="6" t="str">
        <f t="shared" ref="C46:C48" si="7">SUBSTITUTE(TEXT(D46,"# ##0\ руб ,00\ копеек"),",",)</f>
        <v>1 195 153 руб 98 копеек</v>
      </c>
      <c r="D46" s="2">
        <v>1195153.98</v>
      </c>
    </row>
    <row r="47" spans="1:4" s="1" customFormat="1" ht="22.5" customHeight="1">
      <c r="A47" s="66"/>
      <c r="B47" s="5" t="s">
        <v>148</v>
      </c>
      <c r="C47" s="6" t="str">
        <f t="shared" si="7"/>
        <v>0 руб 00 копеек</v>
      </c>
      <c r="D47" s="2">
        <v>0</v>
      </c>
    </row>
    <row r="48" spans="1:4" s="1" customFormat="1" ht="22.5" customHeight="1">
      <c r="A48" s="66"/>
      <c r="B48" s="5" t="s">
        <v>150</v>
      </c>
      <c r="C48" s="6" t="str">
        <f t="shared" si="7"/>
        <v>0 руб 00 копеек</v>
      </c>
      <c r="D48" s="2">
        <v>0</v>
      </c>
    </row>
    <row r="49" spans="1:4" s="1" customFormat="1" ht="22.5" customHeight="1">
      <c r="A49" s="66"/>
      <c r="B49" s="5" t="s">
        <v>188</v>
      </c>
      <c r="C49" s="6" t="str">
        <f t="shared" si="6"/>
        <v>0 руб 00 копеек</v>
      </c>
      <c r="D49" s="2"/>
    </row>
    <row r="50" spans="1:4" s="1" customFormat="1" ht="37.5">
      <c r="A50" s="66"/>
      <c r="B50" s="13" t="s">
        <v>149</v>
      </c>
      <c r="C50" s="6" t="str">
        <f t="shared" si="0"/>
        <v>4 642 717 руб 29 копеек</v>
      </c>
      <c r="D50" s="2">
        <f>SUM(D52:D61)</f>
        <v>4642717.29</v>
      </c>
    </row>
    <row r="51" spans="1:4" s="1" customFormat="1" ht="18.75">
      <c r="A51" s="66"/>
      <c r="B51" s="13" t="s">
        <v>14</v>
      </c>
      <c r="C51" s="6"/>
      <c r="D51" s="2"/>
    </row>
    <row r="52" spans="1:4" s="1" customFormat="1" ht="24.75" customHeight="1">
      <c r="A52" s="66"/>
      <c r="B52" s="5" t="s">
        <v>15</v>
      </c>
      <c r="C52" s="6" t="str">
        <f t="shared" si="0"/>
        <v>310 600 руб 00 копеек</v>
      </c>
      <c r="D52" s="2">
        <v>310600</v>
      </c>
    </row>
    <row r="53" spans="1:4" s="1" customFormat="1" ht="27.75" customHeight="1">
      <c r="A53" s="66"/>
      <c r="B53" s="5" t="s">
        <v>16</v>
      </c>
      <c r="C53" s="6" t="str">
        <f t="shared" si="0"/>
        <v>301 455 руб 00 копеек</v>
      </c>
      <c r="D53" s="2">
        <v>301455</v>
      </c>
    </row>
    <row r="54" spans="1:4" s="1" customFormat="1" ht="26.25" customHeight="1">
      <c r="A54" s="66"/>
      <c r="B54" s="5" t="s">
        <v>22</v>
      </c>
      <c r="C54" s="6" t="str">
        <f t="shared" si="0"/>
        <v>300 000 руб 00 копеек</v>
      </c>
      <c r="D54" s="2">
        <v>300000</v>
      </c>
    </row>
    <row r="55" spans="1:4" s="1" customFormat="1" ht="24.75" customHeight="1">
      <c r="A55" s="66"/>
      <c r="B55" s="5" t="s">
        <v>23</v>
      </c>
      <c r="C55" s="6" t="str">
        <f t="shared" si="0"/>
        <v>300 000 руб 00 копеек</v>
      </c>
      <c r="D55" s="2">
        <v>300000</v>
      </c>
    </row>
    <row r="56" spans="1:4" s="1" customFormat="1" ht="24" customHeight="1">
      <c r="A56" s="66"/>
      <c r="B56" s="5" t="s">
        <v>24</v>
      </c>
      <c r="C56" s="6" t="str">
        <f t="shared" si="0"/>
        <v>503 262 руб 90 копеек</v>
      </c>
      <c r="D56" s="2">
        <v>503262.9</v>
      </c>
    </row>
    <row r="57" spans="1:4" s="1" customFormat="1" ht="22.5" customHeight="1">
      <c r="A57" s="66"/>
      <c r="B57" s="5" t="s">
        <v>20</v>
      </c>
      <c r="C57" s="6" t="str">
        <f t="shared" si="0"/>
        <v>780 000 руб 00 копеек</v>
      </c>
      <c r="D57" s="2">
        <v>780000</v>
      </c>
    </row>
    <row r="58" spans="1:4" s="1" customFormat="1" ht="22.5" customHeight="1">
      <c r="A58" s="66"/>
      <c r="B58" s="5" t="s">
        <v>132</v>
      </c>
      <c r="C58" s="6" t="str">
        <f t="shared" ref="C58:C60" si="8">SUBSTITUTE(TEXT(D58,"# ##0\ руб ,00\ копеек"),",",)</f>
        <v>647 399 руб 39 копеек</v>
      </c>
      <c r="D58" s="2">
        <v>647399.39</v>
      </c>
    </row>
    <row r="59" spans="1:4" s="1" customFormat="1" ht="22.5" customHeight="1">
      <c r="A59" s="66"/>
      <c r="B59" s="5" t="s">
        <v>148</v>
      </c>
      <c r="C59" s="6" t="str">
        <f t="shared" si="8"/>
        <v>500 000 руб 00 копеек</v>
      </c>
      <c r="D59" s="30">
        <v>500000</v>
      </c>
    </row>
    <row r="60" spans="1:4" s="1" customFormat="1" ht="22.5" customHeight="1">
      <c r="A60" s="66"/>
      <c r="B60" s="5" t="s">
        <v>150</v>
      </c>
      <c r="C60" s="6" t="str">
        <f t="shared" si="8"/>
        <v>500 000 руб 00 копеек</v>
      </c>
      <c r="D60" s="30">
        <v>500000</v>
      </c>
    </row>
    <row r="61" spans="1:4" s="1" customFormat="1" ht="22.5" customHeight="1">
      <c r="A61" s="66"/>
      <c r="B61" s="5" t="s">
        <v>188</v>
      </c>
      <c r="C61" s="6" t="str">
        <f t="shared" si="0"/>
        <v>500 000 руб 00 копеек</v>
      </c>
      <c r="D61" s="30">
        <v>500000</v>
      </c>
    </row>
    <row r="62" spans="1:4" s="1" customFormat="1" ht="37.5">
      <c r="A62" s="66"/>
      <c r="B62" s="13" t="s">
        <v>112</v>
      </c>
      <c r="C62" s="6" t="str">
        <f t="shared" si="0"/>
        <v>7 637 181 руб 00 копеек</v>
      </c>
      <c r="D62" s="2">
        <f>SUM(D63:D73)</f>
        <v>7637181</v>
      </c>
    </row>
    <row r="63" spans="1:4" s="1" customFormat="1" ht="18.75">
      <c r="A63" s="66"/>
      <c r="B63" s="13" t="s">
        <v>14</v>
      </c>
      <c r="C63" s="6"/>
      <c r="D63" s="2"/>
    </row>
    <row r="64" spans="1:4" s="1" customFormat="1" ht="18.75">
      <c r="A64" s="66"/>
      <c r="B64" s="5" t="s">
        <v>15</v>
      </c>
      <c r="C64" s="6" t="str">
        <f t="shared" si="0"/>
        <v>2 000 000 руб 00 копеек</v>
      </c>
      <c r="D64" s="2">
        <v>2000000</v>
      </c>
    </row>
    <row r="65" spans="1:4" s="1" customFormat="1" ht="18.75">
      <c r="A65" s="66"/>
      <c r="B65" s="5" t="s">
        <v>16</v>
      </c>
      <c r="C65" s="6" t="str">
        <f t="shared" si="0"/>
        <v>749 070 руб 00 копеек</v>
      </c>
      <c r="D65" s="2">
        <v>749070</v>
      </c>
    </row>
    <row r="66" spans="1:4" s="1" customFormat="1" ht="18.75">
      <c r="A66" s="66"/>
      <c r="B66" s="5" t="s">
        <v>22</v>
      </c>
      <c r="C66" s="6" t="str">
        <f t="shared" si="0"/>
        <v>2 000 000 руб 00 копеек</v>
      </c>
      <c r="D66" s="2">
        <v>2000000</v>
      </c>
    </row>
    <row r="67" spans="1:4" s="1" customFormat="1" ht="18.75">
      <c r="A67" s="66"/>
      <c r="B67" s="5" t="s">
        <v>23</v>
      </c>
      <c r="C67" s="6" t="str">
        <f t="shared" si="0"/>
        <v>2 000 000 руб 00 копеек</v>
      </c>
      <c r="D67" s="2">
        <v>2000000</v>
      </c>
    </row>
    <row r="68" spans="1:4" s="1" customFormat="1" ht="18.75">
      <c r="A68" s="66"/>
      <c r="B68" s="5" t="s">
        <v>24</v>
      </c>
      <c r="C68" s="6" t="str">
        <f t="shared" si="0"/>
        <v>888 111 руб 00 копеек</v>
      </c>
      <c r="D68" s="2">
        <v>888111</v>
      </c>
    </row>
    <row r="69" spans="1:4" s="1" customFormat="1" ht="18.75">
      <c r="A69" s="66"/>
      <c r="B69" s="5" t="s">
        <v>20</v>
      </c>
      <c r="C69" s="6" t="str">
        <f t="shared" ref="C69:C72" si="9">SUBSTITUTE(TEXT(D69,"# ##0\ руб ,00\ копеек"),",",)</f>
        <v>0 руб 00 копеек</v>
      </c>
      <c r="D69" s="2">
        <v>0</v>
      </c>
    </row>
    <row r="70" spans="1:4" s="1" customFormat="1" ht="18.75">
      <c r="A70" s="66"/>
      <c r="B70" s="5" t="s">
        <v>132</v>
      </c>
      <c r="C70" s="6" t="str">
        <f t="shared" si="9"/>
        <v>0 руб 00 копеек</v>
      </c>
      <c r="D70" s="2">
        <v>0</v>
      </c>
    </row>
    <row r="71" spans="1:4" s="1" customFormat="1" ht="18.75">
      <c r="A71" s="66"/>
      <c r="B71" s="5" t="s">
        <v>148</v>
      </c>
      <c r="C71" s="6" t="str">
        <f t="shared" si="9"/>
        <v>0 руб 00 копеек</v>
      </c>
      <c r="D71" s="2">
        <v>0</v>
      </c>
    </row>
    <row r="72" spans="1:4" s="1" customFormat="1" ht="18.75">
      <c r="A72" s="66"/>
      <c r="B72" s="5" t="s">
        <v>150</v>
      </c>
      <c r="C72" s="6" t="str">
        <f t="shared" si="9"/>
        <v>0 руб 00 копеек</v>
      </c>
      <c r="D72" s="2">
        <v>0</v>
      </c>
    </row>
    <row r="73" spans="1:4" s="1" customFormat="1" ht="18.75">
      <c r="A73" s="66"/>
      <c r="B73" s="5" t="s">
        <v>188</v>
      </c>
      <c r="C73" s="6" t="str">
        <f t="shared" si="0"/>
        <v>0 руб 00 копеек</v>
      </c>
      <c r="D73" s="2">
        <v>0</v>
      </c>
    </row>
    <row r="74" spans="1:4" s="1" customFormat="1" ht="148.5" customHeight="1">
      <c r="A74" s="10" t="s">
        <v>10</v>
      </c>
      <c r="B74" s="56" t="s">
        <v>111</v>
      </c>
      <c r="C74" s="57"/>
    </row>
  </sheetData>
  <mergeCells count="13">
    <mergeCell ref="A3:C3"/>
    <mergeCell ref="A4:C4"/>
    <mergeCell ref="A5:C5"/>
    <mergeCell ref="B12:C12"/>
    <mergeCell ref="B13:C13"/>
    <mergeCell ref="A14:A43"/>
    <mergeCell ref="A44:A73"/>
    <mergeCell ref="B74:C74"/>
    <mergeCell ref="B7:C7"/>
    <mergeCell ref="B8:C8"/>
    <mergeCell ref="B9:C9"/>
    <mergeCell ref="B10:C10"/>
    <mergeCell ref="B11:C11"/>
  </mergeCells>
  <pageMargins left="0.98425196850393704" right="0.39370078740157483" top="0.78740157480314965" bottom="0.78740157480314965" header="0.31496062992125984" footer="0.31496062992125984"/>
  <pageSetup paperSize="9" scale="47"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1"/>
  <sheetViews>
    <sheetView view="pageBreakPreview" topLeftCell="A30" zoomScale="70" zoomScaleNormal="100" zoomScaleSheetLayoutView="70" workbookViewId="0">
      <selection activeCell="B31" sqref="B31:C31"/>
    </sheetView>
  </sheetViews>
  <sheetFormatPr defaultRowHeight="15"/>
  <cols>
    <col min="1" max="1" width="66" style="3" customWidth="1"/>
    <col min="2" max="2" width="37.140625" style="3" customWidth="1"/>
    <col min="3" max="3" width="29.28515625" style="3" bestFit="1" customWidth="1"/>
    <col min="4" max="4" width="30.28515625" style="3" bestFit="1" customWidth="1"/>
    <col min="5" max="7" width="9.140625" style="3"/>
    <col min="8" max="16" width="10.85546875" style="3" bestFit="1" customWidth="1"/>
    <col min="17" max="16384" width="9.140625" style="3"/>
  </cols>
  <sheetData>
    <row r="1" spans="1:16" s="1" customFormat="1" ht="18.75">
      <c r="C1" s="7" t="s">
        <v>28</v>
      </c>
    </row>
    <row r="2" spans="1:16" s="1" customFormat="1" ht="18.75">
      <c r="A2" s="8"/>
      <c r="B2" s="8"/>
    </row>
    <row r="3" spans="1:16" s="1" customFormat="1" ht="18.75">
      <c r="A3" s="49" t="s">
        <v>0</v>
      </c>
      <c r="B3" s="49"/>
      <c r="C3" s="49"/>
    </row>
    <row r="4" spans="1:16" s="1" customFormat="1" ht="18.75">
      <c r="A4" s="49" t="s">
        <v>1</v>
      </c>
      <c r="B4" s="49"/>
      <c r="C4" s="49"/>
    </row>
    <row r="5" spans="1:16" ht="72.75" customHeight="1">
      <c r="A5" s="50" t="s">
        <v>134</v>
      </c>
      <c r="B5" s="50"/>
      <c r="C5" s="50"/>
    </row>
    <row r="6" spans="1:16" ht="15.75">
      <c r="A6" s="9"/>
    </row>
    <row r="7" spans="1:16" ht="15.75">
      <c r="A7" s="9"/>
    </row>
    <row r="8" spans="1:16" s="1" customFormat="1" ht="43.5" customHeight="1">
      <c r="A8" s="10" t="s">
        <v>2</v>
      </c>
      <c r="B8" s="54" t="s">
        <v>37</v>
      </c>
      <c r="C8" s="54"/>
    </row>
    <row r="9" spans="1:16" s="1" customFormat="1" ht="37.5">
      <c r="A9" s="10" t="s">
        <v>3</v>
      </c>
      <c r="B9" s="54" t="s">
        <v>37</v>
      </c>
      <c r="C9" s="54"/>
    </row>
    <row r="10" spans="1:16" s="1" customFormat="1" ht="37.5">
      <c r="A10" s="10" t="s">
        <v>4</v>
      </c>
      <c r="B10" s="54" t="s">
        <v>37</v>
      </c>
      <c r="C10" s="54"/>
    </row>
    <row r="11" spans="1:16" s="1" customFormat="1" ht="37.5">
      <c r="A11" s="10" t="s">
        <v>5</v>
      </c>
      <c r="B11" s="41" t="s">
        <v>158</v>
      </c>
      <c r="C11" s="42"/>
    </row>
    <row r="12" spans="1:16" s="1" customFormat="1" ht="202.5" customHeight="1">
      <c r="A12" s="10" t="s">
        <v>6</v>
      </c>
      <c r="B12" s="54" t="s">
        <v>127</v>
      </c>
      <c r="C12" s="54"/>
    </row>
    <row r="13" spans="1:16" s="1" customFormat="1" ht="82.5" customHeight="1">
      <c r="A13" s="10" t="s">
        <v>7</v>
      </c>
      <c r="B13" s="54" t="s">
        <v>128</v>
      </c>
      <c r="C13" s="54"/>
    </row>
    <row r="14" spans="1:16" s="1" customFormat="1" ht="37.5">
      <c r="A14" s="10" t="s">
        <v>8</v>
      </c>
      <c r="B14" s="55" t="s">
        <v>191</v>
      </c>
      <c r="C14" s="55"/>
    </row>
    <row r="15" spans="1:16" s="1" customFormat="1" ht="75">
      <c r="A15" s="51" t="s">
        <v>9</v>
      </c>
      <c r="B15" s="23" t="s">
        <v>13</v>
      </c>
      <c r="C15" s="12" t="str">
        <f>SUBSTITUTE(TEXT(D15,"# ##0\ руб ,00\ копеек"),",",)</f>
        <v>132 344 503 руб 58 копеек</v>
      </c>
      <c r="D15" s="2">
        <f>SUM(D17:D26)</f>
        <v>132344503.58000001</v>
      </c>
      <c r="H15" s="26" t="s">
        <v>173</v>
      </c>
      <c r="I15" s="26" t="s">
        <v>174</v>
      </c>
      <c r="J15" s="26" t="s">
        <v>175</v>
      </c>
      <c r="K15" s="26" t="s">
        <v>176</v>
      </c>
      <c r="L15" s="26" t="s">
        <v>177</v>
      </c>
      <c r="M15" s="26" t="s">
        <v>178</v>
      </c>
      <c r="N15" s="26" t="s">
        <v>179</v>
      </c>
      <c r="O15" s="26" t="s">
        <v>180</v>
      </c>
      <c r="P15" s="26" t="s">
        <v>181</v>
      </c>
    </row>
    <row r="16" spans="1:16" s="1" customFormat="1" ht="18.75">
      <c r="A16" s="52"/>
      <c r="B16" s="24" t="s">
        <v>14</v>
      </c>
      <c r="C16" s="6"/>
      <c r="D16" s="2"/>
      <c r="H16" s="27">
        <v>16234199.460000001</v>
      </c>
      <c r="I16" s="27">
        <v>36807556</v>
      </c>
      <c r="J16" s="27">
        <v>16444025</v>
      </c>
      <c r="K16" s="27">
        <v>16306933</v>
      </c>
      <c r="L16" s="27">
        <v>16541138.119999999</v>
      </c>
      <c r="M16" s="27">
        <v>14666610</v>
      </c>
      <c r="N16" s="27">
        <v>13781816</v>
      </c>
      <c r="O16" s="27">
        <v>13600840</v>
      </c>
      <c r="P16" s="27">
        <v>13600840</v>
      </c>
    </row>
    <row r="17" spans="1:4" s="1" customFormat="1" ht="21.75" customHeight="1">
      <c r="A17" s="52"/>
      <c r="B17" s="22" t="s">
        <v>15</v>
      </c>
      <c r="C17" s="6" t="str">
        <f t="shared" ref="C17:C45" si="0">SUBSTITUTE(TEXT(D17,"# ##0\ руб ,00\ копеек"),",",)</f>
        <v>16 234 199 руб 46 копеек</v>
      </c>
      <c r="D17" s="2">
        <f t="shared" ref="D17:D24" si="1">D29+D41</f>
        <v>16234199.460000001</v>
      </c>
    </row>
    <row r="18" spans="1:4" s="1" customFormat="1" ht="22.5" customHeight="1">
      <c r="A18" s="52"/>
      <c r="B18" s="22" t="s">
        <v>16</v>
      </c>
      <c r="C18" s="6" t="str">
        <f t="shared" si="0"/>
        <v>36 807 556 руб 00 копеек</v>
      </c>
      <c r="D18" s="2">
        <f t="shared" si="1"/>
        <v>36807556</v>
      </c>
    </row>
    <row r="19" spans="1:4" s="1" customFormat="1" ht="27.75" customHeight="1">
      <c r="A19" s="52"/>
      <c r="B19" s="22" t="s">
        <v>22</v>
      </c>
      <c r="C19" s="6" t="str">
        <f t="shared" si="0"/>
        <v>16 444 025 руб 00 копеек</v>
      </c>
      <c r="D19" s="2">
        <f t="shared" si="1"/>
        <v>16444025</v>
      </c>
    </row>
    <row r="20" spans="1:4" s="1" customFormat="1" ht="21.75" customHeight="1">
      <c r="A20" s="52"/>
      <c r="B20" s="22" t="s">
        <v>23</v>
      </c>
      <c r="C20" s="6" t="str">
        <f t="shared" si="0"/>
        <v>16 306 933 руб 00 копеек</v>
      </c>
      <c r="D20" s="2">
        <f t="shared" si="1"/>
        <v>16306933</v>
      </c>
    </row>
    <row r="21" spans="1:4" s="1" customFormat="1" ht="24.75" customHeight="1">
      <c r="A21" s="52"/>
      <c r="B21" s="22" t="s">
        <v>24</v>
      </c>
      <c r="C21" s="6" t="str">
        <f t="shared" si="0"/>
        <v>16 541 138 руб 12 копеек</v>
      </c>
      <c r="D21" s="2">
        <f t="shared" si="1"/>
        <v>16541138.119999999</v>
      </c>
    </row>
    <row r="22" spans="1:4" s="1" customFormat="1" ht="24.75" customHeight="1">
      <c r="A22" s="52"/>
      <c r="B22" s="22" t="s">
        <v>20</v>
      </c>
      <c r="C22" s="6" t="str">
        <f t="shared" si="0"/>
        <v>14 666 610 руб 00 копеек</v>
      </c>
      <c r="D22" s="2">
        <f t="shared" si="1"/>
        <v>14666610</v>
      </c>
    </row>
    <row r="23" spans="1:4" s="1" customFormat="1" ht="22.5" customHeight="1">
      <c r="A23" s="52"/>
      <c r="B23" s="22" t="s">
        <v>132</v>
      </c>
      <c r="C23" s="6" t="str">
        <f t="shared" ref="C23" si="2">SUBSTITUTE(TEXT(D23,"# ##0\ руб ,00\ копеек"),",",)</f>
        <v>15 344 042 руб 00 копеек</v>
      </c>
      <c r="D23" s="2">
        <f t="shared" si="1"/>
        <v>15344042</v>
      </c>
    </row>
    <row r="24" spans="1:4" s="1" customFormat="1" ht="22.5" customHeight="1">
      <c r="A24" s="52"/>
      <c r="B24" s="22" t="s">
        <v>148</v>
      </c>
      <c r="C24" s="6" t="str">
        <f>SUBSTITUTE(TEXT(D24,"# ##0\ руб ,00\ копеек"),",",)</f>
        <v>0 руб 00 копеек</v>
      </c>
      <c r="D24" s="2">
        <f t="shared" si="1"/>
        <v>0</v>
      </c>
    </row>
    <row r="25" spans="1:4" s="1" customFormat="1" ht="22.5" customHeight="1">
      <c r="A25" s="52"/>
      <c r="B25" s="22" t="s">
        <v>150</v>
      </c>
      <c r="C25" s="6" t="str">
        <f t="shared" ref="C25:C26" si="3">SUBSTITUTE(TEXT(D25,"# ##0\ руб ,00\ копеек"),",",)</f>
        <v>0 руб 00 копеек</v>
      </c>
      <c r="D25" s="2">
        <f>D37+D50</f>
        <v>0</v>
      </c>
    </row>
    <row r="26" spans="1:4" s="1" customFormat="1" ht="22.5" customHeight="1">
      <c r="A26" s="52"/>
      <c r="B26" s="22" t="s">
        <v>188</v>
      </c>
      <c r="C26" s="6" t="str">
        <f t="shared" si="3"/>
        <v>0 руб 00 копеек</v>
      </c>
      <c r="D26" s="2">
        <f>D38+D51</f>
        <v>0</v>
      </c>
    </row>
    <row r="27" spans="1:4" s="1" customFormat="1" ht="112.5">
      <c r="A27" s="52"/>
      <c r="B27" s="24" t="s">
        <v>39</v>
      </c>
      <c r="C27" s="6" t="str">
        <f>SUBSTITUTE(TEXT(D27,"# ##0\ руб ,00\ копеек"),",",)</f>
        <v>100 587 750 руб 58 копеек</v>
      </c>
      <c r="D27" s="2">
        <f>SUM(D29:D38)</f>
        <v>100587750.58</v>
      </c>
    </row>
    <row r="28" spans="1:4" s="1" customFormat="1" ht="18.75">
      <c r="A28" s="52"/>
      <c r="B28" s="24" t="s">
        <v>14</v>
      </c>
      <c r="C28" s="6"/>
      <c r="D28" s="2"/>
    </row>
    <row r="29" spans="1:4" s="1" customFormat="1" ht="24.75" customHeight="1">
      <c r="A29" s="52"/>
      <c r="B29" s="22" t="s">
        <v>15</v>
      </c>
      <c r="C29" s="6" t="str">
        <f t="shared" si="0"/>
        <v>13 920 099 руб 46 копеек</v>
      </c>
      <c r="D29" s="2">
        <v>13920099.460000001</v>
      </c>
    </row>
    <row r="30" spans="1:4" s="1" customFormat="1" ht="27.75" customHeight="1">
      <c r="A30" s="53"/>
      <c r="B30" s="31" t="s">
        <v>16</v>
      </c>
      <c r="C30" s="32" t="str">
        <f t="shared" si="0"/>
        <v>15 045 856 руб 00 копеек</v>
      </c>
      <c r="D30" s="2">
        <v>15045856</v>
      </c>
    </row>
    <row r="31" spans="1:4" s="1" customFormat="1" ht="26.25" customHeight="1">
      <c r="A31" s="46"/>
      <c r="B31" s="33" t="s">
        <v>22</v>
      </c>
      <c r="C31" s="12" t="str">
        <f t="shared" si="0"/>
        <v>14 131 025 руб 00 копеек</v>
      </c>
      <c r="D31" s="2">
        <v>14131025</v>
      </c>
    </row>
    <row r="32" spans="1:4" s="1" customFormat="1" ht="24.75" customHeight="1">
      <c r="A32" s="47"/>
      <c r="B32" s="22" t="s">
        <v>23</v>
      </c>
      <c r="C32" s="6" t="str">
        <f t="shared" si="0"/>
        <v>13 980 880 руб 00 копеек</v>
      </c>
      <c r="D32" s="2">
        <v>13980880</v>
      </c>
    </row>
    <row r="33" spans="1:4" s="1" customFormat="1" ht="24" customHeight="1">
      <c r="A33" s="47"/>
      <c r="B33" s="22" t="s">
        <v>24</v>
      </c>
      <c r="C33" s="6" t="str">
        <f t="shared" si="0"/>
        <v>13 499 238 руб 12 копеек</v>
      </c>
      <c r="D33" s="2">
        <v>13499238.119999999</v>
      </c>
    </row>
    <row r="34" spans="1:4" s="1" customFormat="1" ht="22.5" customHeight="1">
      <c r="A34" s="47"/>
      <c r="B34" s="22" t="s">
        <v>20</v>
      </c>
      <c r="C34" s="6" t="str">
        <f t="shared" si="0"/>
        <v>14 666 610 руб 00 копеек</v>
      </c>
      <c r="D34" s="2">
        <v>14666610</v>
      </c>
    </row>
    <row r="35" spans="1:4" s="1" customFormat="1" ht="22.5" customHeight="1">
      <c r="A35" s="47"/>
      <c r="B35" s="22" t="s">
        <v>132</v>
      </c>
      <c r="C35" s="6" t="str">
        <f t="shared" si="0"/>
        <v>15 344 042 руб 00 копеек</v>
      </c>
      <c r="D35" s="2">
        <v>15344042</v>
      </c>
    </row>
    <row r="36" spans="1:4" s="1" customFormat="1" ht="22.5" customHeight="1">
      <c r="A36" s="47"/>
      <c r="B36" s="22" t="s">
        <v>148</v>
      </c>
      <c r="C36" s="6" t="str">
        <f>SUBSTITUTE(TEXT(D36,"# ##0\ руб ,00\ копеек"),",",)</f>
        <v>0 руб 00 копеек</v>
      </c>
      <c r="D36" s="2">
        <v>0</v>
      </c>
    </row>
    <row r="37" spans="1:4" s="1" customFormat="1" ht="22.5" customHeight="1">
      <c r="A37" s="47"/>
      <c r="B37" s="22" t="s">
        <v>150</v>
      </c>
      <c r="C37" s="6" t="str">
        <f>SUBSTITUTE(TEXT(D37,"# ##0\ руб ,00\ копеек"),",",)</f>
        <v>0 руб 00 копеек</v>
      </c>
      <c r="D37" s="2">
        <v>0</v>
      </c>
    </row>
    <row r="38" spans="1:4" s="1" customFormat="1" ht="22.5" customHeight="1">
      <c r="A38" s="47"/>
      <c r="B38" s="22" t="s">
        <v>188</v>
      </c>
      <c r="C38" s="6" t="str">
        <f>SUBSTITUTE(TEXT(D38,"# ##0\ руб ,00\ копеек"),",",)</f>
        <v>0 руб 00 копеек</v>
      </c>
      <c r="D38" s="2">
        <v>0</v>
      </c>
    </row>
    <row r="39" spans="1:4" s="1" customFormat="1" ht="37.5">
      <c r="A39" s="47"/>
      <c r="B39" s="24" t="s">
        <v>40</v>
      </c>
      <c r="C39" s="6" t="str">
        <f>SUBSTITUTE(TEXT(D39,"# ##0\ руб ,00\ копеек"),",",)</f>
        <v>31 756 753 руб 00 копеек</v>
      </c>
      <c r="D39" s="2">
        <f>SUM(D40:D50)</f>
        <v>31756753</v>
      </c>
    </row>
    <row r="40" spans="1:4" s="1" customFormat="1" ht="18.75">
      <c r="A40" s="47"/>
      <c r="B40" s="24" t="s">
        <v>14</v>
      </c>
      <c r="C40" s="6"/>
      <c r="D40" s="2"/>
    </row>
    <row r="41" spans="1:4" s="1" customFormat="1" ht="18.75">
      <c r="A41" s="47"/>
      <c r="B41" s="22" t="s">
        <v>15</v>
      </c>
      <c r="C41" s="6" t="str">
        <f t="shared" si="0"/>
        <v>2 314 100 руб 00 копеек</v>
      </c>
      <c r="D41" s="2">
        <v>2314100</v>
      </c>
    </row>
    <row r="42" spans="1:4" s="1" customFormat="1" ht="37.5">
      <c r="A42" s="47"/>
      <c r="B42" s="22" t="s">
        <v>16</v>
      </c>
      <c r="C42" s="6" t="str">
        <f t="shared" si="0"/>
        <v>21 761 700 руб 00 копеек</v>
      </c>
      <c r="D42" s="2">
        <v>21761700</v>
      </c>
    </row>
    <row r="43" spans="1:4" s="1" customFormat="1" ht="18.75">
      <c r="A43" s="47"/>
      <c r="B43" s="22" t="s">
        <v>22</v>
      </c>
      <c r="C43" s="6" t="str">
        <f t="shared" si="0"/>
        <v>2 313 000 руб 00 копеек</v>
      </c>
      <c r="D43" s="2">
        <v>2313000</v>
      </c>
    </row>
    <row r="44" spans="1:4" s="1" customFormat="1" ht="18.75">
      <c r="A44" s="47"/>
      <c r="B44" s="22" t="s">
        <v>23</v>
      </c>
      <c r="C44" s="6" t="str">
        <f t="shared" si="0"/>
        <v>2 326 053 руб 00 копеек</v>
      </c>
      <c r="D44" s="2">
        <v>2326053</v>
      </c>
    </row>
    <row r="45" spans="1:4" s="1" customFormat="1" ht="18.75">
      <c r="A45" s="47"/>
      <c r="B45" s="22" t="s">
        <v>24</v>
      </c>
      <c r="C45" s="6" t="str">
        <f t="shared" si="0"/>
        <v>3 041 900 руб 00 копеек</v>
      </c>
      <c r="D45" s="2">
        <v>3041900</v>
      </c>
    </row>
    <row r="46" spans="1:4" s="1" customFormat="1" ht="18.75">
      <c r="A46" s="47"/>
      <c r="B46" s="22" t="s">
        <v>20</v>
      </c>
      <c r="C46" s="6" t="str">
        <f t="shared" ref="C46" si="4">SUBSTITUTE(TEXT(D46,"# ##0\ руб ,00\ копеек"),",",)</f>
        <v>0 руб 00 копеек</v>
      </c>
      <c r="D46" s="2">
        <v>0</v>
      </c>
    </row>
    <row r="47" spans="1:4" s="1" customFormat="1" ht="22.5" customHeight="1">
      <c r="A47" s="47"/>
      <c r="B47" s="22" t="s">
        <v>132</v>
      </c>
      <c r="C47" s="6" t="str">
        <f t="shared" ref="C47" si="5">SUBSTITUTE(TEXT(D47,"# ##0\ руб ,00\ копеек"),",",)</f>
        <v>0 руб 00 копеек</v>
      </c>
      <c r="D47" s="2">
        <v>0</v>
      </c>
    </row>
    <row r="48" spans="1:4" s="1" customFormat="1" ht="22.5" customHeight="1">
      <c r="A48" s="47"/>
      <c r="B48" s="22" t="s">
        <v>148</v>
      </c>
      <c r="C48" s="6" t="str">
        <f>SUBSTITUTE(TEXT(D48,"# ##0\ руб ,00\ копеек"),",",)</f>
        <v>0 руб 00 копеек</v>
      </c>
      <c r="D48" s="2">
        <v>0</v>
      </c>
    </row>
    <row r="49" spans="1:4" s="1" customFormat="1" ht="22.5" customHeight="1">
      <c r="A49" s="47"/>
      <c r="B49" s="5" t="s">
        <v>150</v>
      </c>
      <c r="C49" s="6" t="str">
        <f>SUBSTITUTE(TEXT(D49,"# ##0\ руб ,00\ копеек"),",",)</f>
        <v>0 руб 00 копеек</v>
      </c>
      <c r="D49" s="2">
        <v>0</v>
      </c>
    </row>
    <row r="50" spans="1:4" s="1" customFormat="1" ht="22.5" customHeight="1">
      <c r="A50" s="48"/>
      <c r="B50" s="5" t="s">
        <v>188</v>
      </c>
      <c r="C50" s="6" t="str">
        <f>SUBSTITUTE(TEXT(D50,"# ##0\ руб ,00\ копеек"),",",)</f>
        <v>0 руб 00 копеек</v>
      </c>
      <c r="D50" s="2">
        <v>0</v>
      </c>
    </row>
    <row r="51" spans="1:4" s="1" customFormat="1" ht="110.25" customHeight="1">
      <c r="A51" s="10" t="s">
        <v>10</v>
      </c>
      <c r="B51" s="54" t="s">
        <v>38</v>
      </c>
      <c r="C51" s="54"/>
    </row>
  </sheetData>
  <mergeCells count="13">
    <mergeCell ref="A3:C3"/>
    <mergeCell ref="A4:C4"/>
    <mergeCell ref="A5:C5"/>
    <mergeCell ref="B13:C13"/>
    <mergeCell ref="B14:C14"/>
    <mergeCell ref="A15:A30"/>
    <mergeCell ref="A31:A50"/>
    <mergeCell ref="B51:C51"/>
    <mergeCell ref="B8:C8"/>
    <mergeCell ref="B9:C9"/>
    <mergeCell ref="B10:C10"/>
    <mergeCell ref="B11:C11"/>
    <mergeCell ref="B12:C12"/>
  </mergeCells>
  <pageMargins left="0.98425196850393704" right="0.39370078740157483" top="0.78740157480314965" bottom="0.69" header="0.31496062992125984" footer="0.31496062992125984"/>
  <pageSetup paperSize="9" scale="65" orientation="portrait" r:id="rId1"/>
  <headerFooter>
    <oddHeader>&amp;C&amp;P</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view="pageBreakPreview" topLeftCell="A13" zoomScale="60" zoomScaleNormal="85" workbookViewId="0">
      <selection activeCell="C35" sqref="C35"/>
    </sheetView>
  </sheetViews>
  <sheetFormatPr defaultRowHeight="18.75"/>
  <cols>
    <col min="1" max="1" width="66" style="1" customWidth="1"/>
    <col min="2" max="2" width="83.28515625" style="1" customWidth="1"/>
    <col min="3" max="3" width="51.85546875" style="1" customWidth="1"/>
    <col min="4" max="4" width="39.140625" style="1" customWidth="1"/>
    <col min="5" max="16384" width="9.140625" style="1"/>
  </cols>
  <sheetData>
    <row r="1" spans="1:4">
      <c r="C1" s="7" t="s">
        <v>28</v>
      </c>
    </row>
    <row r="2" spans="1:4">
      <c r="A2" s="8"/>
      <c r="B2" s="8"/>
    </row>
    <row r="3" spans="1:4">
      <c r="A3" s="49" t="s">
        <v>0</v>
      </c>
      <c r="B3" s="49"/>
      <c r="C3" s="49"/>
    </row>
    <row r="4" spans="1:4">
      <c r="A4" s="49" t="s">
        <v>1</v>
      </c>
      <c r="B4" s="49"/>
      <c r="C4" s="49"/>
    </row>
    <row r="5" spans="1:4" ht="31.5" customHeight="1">
      <c r="A5" s="50" t="s">
        <v>145</v>
      </c>
      <c r="B5" s="50"/>
      <c r="C5" s="50"/>
    </row>
    <row r="6" spans="1:4">
      <c r="A6" s="20"/>
    </row>
    <row r="7" spans="1:4" ht="43.5" customHeight="1">
      <c r="A7" s="10" t="s">
        <v>2</v>
      </c>
      <c r="B7" s="36" t="s">
        <v>116</v>
      </c>
      <c r="C7" s="37"/>
    </row>
    <row r="8" spans="1:4" ht="37.5">
      <c r="A8" s="10" t="s">
        <v>3</v>
      </c>
      <c r="B8" s="36" t="s">
        <v>117</v>
      </c>
      <c r="C8" s="37"/>
    </row>
    <row r="9" spans="1:4" ht="37.5">
      <c r="A9" s="10" t="s">
        <v>4</v>
      </c>
      <c r="B9" s="36" t="s">
        <v>116</v>
      </c>
      <c r="C9" s="37"/>
    </row>
    <row r="10" spans="1:4" ht="37.5">
      <c r="A10" s="10" t="s">
        <v>5</v>
      </c>
      <c r="B10" s="41" t="s">
        <v>158</v>
      </c>
      <c r="C10" s="42"/>
    </row>
    <row r="11" spans="1:4" ht="41.25" customHeight="1">
      <c r="A11" s="10" t="s">
        <v>6</v>
      </c>
      <c r="B11" s="36" t="s">
        <v>118</v>
      </c>
      <c r="C11" s="37"/>
    </row>
    <row r="12" spans="1:4" ht="259.5" customHeight="1">
      <c r="A12" s="10" t="s">
        <v>7</v>
      </c>
      <c r="B12" s="56" t="s">
        <v>119</v>
      </c>
      <c r="C12" s="57"/>
    </row>
    <row r="13" spans="1:4" ht="37.5">
      <c r="A13" s="10" t="s">
        <v>8</v>
      </c>
      <c r="B13" s="38" t="s">
        <v>203</v>
      </c>
      <c r="C13" s="39"/>
    </row>
    <row r="14" spans="1:4" ht="37.5">
      <c r="A14" s="64" t="s">
        <v>9</v>
      </c>
      <c r="B14" s="11" t="s">
        <v>13</v>
      </c>
      <c r="C14" s="12" t="str">
        <f>SUBSTITUTE(TEXT(D14,"# ##0\ руб ,00\ копеек"),",",)</f>
        <v>6 243 900 руб 00 копеек</v>
      </c>
      <c r="D14" s="2">
        <f>SUM(D16:D24)</f>
        <v>6243900</v>
      </c>
    </row>
    <row r="15" spans="1:4">
      <c r="A15" s="64"/>
      <c r="B15" s="13" t="s">
        <v>14</v>
      </c>
      <c r="C15" s="6"/>
      <c r="D15" s="2"/>
    </row>
    <row r="16" spans="1:4" ht="22.5" customHeight="1">
      <c r="A16" s="64"/>
      <c r="B16" s="5" t="s">
        <v>16</v>
      </c>
      <c r="C16" s="6" t="str">
        <f t="shared" ref="C16:C36" si="0">SUBSTITUTE(TEXT(D16,"# ##0\ руб ,00\ копеек"),",",)</f>
        <v>200 000 руб 00 копеек</v>
      </c>
      <c r="D16" s="2">
        <f>D28</f>
        <v>200000</v>
      </c>
    </row>
    <row r="17" spans="1:4" ht="27.75" customHeight="1">
      <c r="A17" s="64"/>
      <c r="B17" s="5" t="s">
        <v>22</v>
      </c>
      <c r="C17" s="6" t="str">
        <f t="shared" si="0"/>
        <v>200 000 руб 00 копеек</v>
      </c>
      <c r="D17" s="2">
        <f t="shared" ref="D17:D19" si="1">D29</f>
        <v>200000</v>
      </c>
    </row>
    <row r="18" spans="1:4" ht="21.75" customHeight="1">
      <c r="A18" s="64"/>
      <c r="B18" s="5" t="s">
        <v>23</v>
      </c>
      <c r="C18" s="6" t="str">
        <f t="shared" si="0"/>
        <v>600 000 руб 00 копеек</v>
      </c>
      <c r="D18" s="2">
        <f t="shared" si="1"/>
        <v>600000</v>
      </c>
    </row>
    <row r="19" spans="1:4" ht="24.75" customHeight="1">
      <c r="A19" s="64"/>
      <c r="B19" s="5" t="s">
        <v>24</v>
      </c>
      <c r="C19" s="6" t="str">
        <f t="shared" si="0"/>
        <v>493 900 руб 00 копеек</v>
      </c>
      <c r="D19" s="2">
        <f t="shared" si="1"/>
        <v>493900</v>
      </c>
    </row>
    <row r="20" spans="1:4" ht="24.75" customHeight="1">
      <c r="A20" s="64"/>
      <c r="B20" s="5" t="s">
        <v>20</v>
      </c>
      <c r="C20" s="6" t="str">
        <f t="shared" si="0"/>
        <v>600 000 руб 00 копеек</v>
      </c>
      <c r="D20" s="2">
        <f>D32</f>
        <v>600000</v>
      </c>
    </row>
    <row r="21" spans="1:4" ht="22.5" customHeight="1">
      <c r="A21" s="64"/>
      <c r="B21" s="5" t="s">
        <v>132</v>
      </c>
      <c r="C21" s="6" t="str">
        <f t="shared" ref="C21:C23" si="2">SUBSTITUTE(TEXT(D21,"# ##0\ руб ,00\ копеек"),",",)</f>
        <v>1 000 000 руб 00 копеек</v>
      </c>
      <c r="D21" s="2">
        <f>D33</f>
        <v>1000000</v>
      </c>
    </row>
    <row r="22" spans="1:4" ht="22.5" customHeight="1">
      <c r="A22" s="64"/>
      <c r="B22" s="5" t="s">
        <v>148</v>
      </c>
      <c r="C22" s="6" t="str">
        <f t="shared" si="2"/>
        <v>1 050 000 руб 00 копеек</v>
      </c>
      <c r="D22" s="2">
        <f t="shared" ref="D22:D24" si="3">D34</f>
        <v>1050000</v>
      </c>
    </row>
    <row r="23" spans="1:4" ht="22.5" customHeight="1">
      <c r="A23" s="64"/>
      <c r="B23" s="5" t="s">
        <v>150</v>
      </c>
      <c r="C23" s="6" t="str">
        <f t="shared" si="2"/>
        <v>1 050 000 руб 00 копеек</v>
      </c>
      <c r="D23" s="2">
        <f t="shared" si="3"/>
        <v>1050000</v>
      </c>
    </row>
    <row r="24" spans="1:4" ht="22.5" customHeight="1">
      <c r="A24" s="64"/>
      <c r="B24" s="5" t="s">
        <v>188</v>
      </c>
      <c r="C24" s="6" t="str">
        <f t="shared" si="0"/>
        <v>1 050 000 руб 00 копеек</v>
      </c>
      <c r="D24" s="2">
        <f t="shared" si="3"/>
        <v>1050000</v>
      </c>
    </row>
    <row r="25" spans="1:4">
      <c r="A25" s="64"/>
      <c r="B25" s="13" t="s">
        <v>52</v>
      </c>
      <c r="C25" s="6"/>
      <c r="D25" s="2"/>
    </row>
    <row r="26" spans="1:4" ht="37.5">
      <c r="A26" s="64"/>
      <c r="B26" s="13" t="s">
        <v>25</v>
      </c>
      <c r="C26" s="6" t="str">
        <f t="shared" si="0"/>
        <v>6 243 900 руб 00 копеек</v>
      </c>
      <c r="D26" s="2">
        <f>SUM(D28:D36)</f>
        <v>6243900</v>
      </c>
    </row>
    <row r="27" spans="1:4">
      <c r="A27" s="64"/>
      <c r="B27" s="13" t="s">
        <v>14</v>
      </c>
      <c r="C27" s="6"/>
      <c r="D27" s="2"/>
    </row>
    <row r="28" spans="1:4" ht="27.75" customHeight="1">
      <c r="A28" s="64"/>
      <c r="B28" s="5" t="s">
        <v>16</v>
      </c>
      <c r="C28" s="6" t="str">
        <f t="shared" si="0"/>
        <v>200 000 руб 00 копеек</v>
      </c>
      <c r="D28" s="2">
        <v>200000</v>
      </c>
    </row>
    <row r="29" spans="1:4" ht="26.25" customHeight="1">
      <c r="A29" s="64"/>
      <c r="B29" s="5" t="s">
        <v>22</v>
      </c>
      <c r="C29" s="6" t="str">
        <f t="shared" si="0"/>
        <v>200 000 руб 00 копеек</v>
      </c>
      <c r="D29" s="2">
        <v>200000</v>
      </c>
    </row>
    <row r="30" spans="1:4" ht="24.75" customHeight="1">
      <c r="A30" s="64"/>
      <c r="B30" s="5" t="s">
        <v>23</v>
      </c>
      <c r="C30" s="6" t="str">
        <f t="shared" si="0"/>
        <v>600 000 руб 00 копеек</v>
      </c>
      <c r="D30" s="2">
        <v>600000</v>
      </c>
    </row>
    <row r="31" spans="1:4" ht="24" customHeight="1">
      <c r="A31" s="64"/>
      <c r="B31" s="5" t="s">
        <v>24</v>
      </c>
      <c r="C31" s="6" t="str">
        <f t="shared" si="0"/>
        <v>493 900 руб 00 копеек</v>
      </c>
      <c r="D31" s="2">
        <v>493900</v>
      </c>
    </row>
    <row r="32" spans="1:4" ht="22.5" customHeight="1">
      <c r="A32" s="64"/>
      <c r="B32" s="5" t="s">
        <v>20</v>
      </c>
      <c r="C32" s="6" t="str">
        <f t="shared" ref="C32:C35" si="4">SUBSTITUTE(TEXT(D32,"# ##0\ руб ,00\ копеек"),",",)</f>
        <v>600 000 руб 00 копеек</v>
      </c>
      <c r="D32" s="2">
        <v>600000</v>
      </c>
    </row>
    <row r="33" spans="1:4" ht="22.5" customHeight="1">
      <c r="A33" s="64"/>
      <c r="B33" s="5" t="s">
        <v>132</v>
      </c>
      <c r="C33" s="6" t="str">
        <f t="shared" si="4"/>
        <v>1 000 000 руб 00 копеек</v>
      </c>
      <c r="D33" s="2">
        <v>1000000</v>
      </c>
    </row>
    <row r="34" spans="1:4" ht="22.5" customHeight="1">
      <c r="A34" s="64"/>
      <c r="B34" s="5" t="s">
        <v>148</v>
      </c>
      <c r="C34" s="6" t="str">
        <f t="shared" si="4"/>
        <v>1 050 000 руб 00 копеек</v>
      </c>
      <c r="D34" s="30">
        <v>1050000</v>
      </c>
    </row>
    <row r="35" spans="1:4" ht="22.5" customHeight="1">
      <c r="A35" s="64"/>
      <c r="B35" s="5" t="s">
        <v>150</v>
      </c>
      <c r="C35" s="6" t="str">
        <f t="shared" si="4"/>
        <v>1 050 000 руб 00 копеек</v>
      </c>
      <c r="D35" s="30">
        <v>1050000</v>
      </c>
    </row>
    <row r="36" spans="1:4" ht="22.5" customHeight="1">
      <c r="A36" s="64"/>
      <c r="B36" s="5" t="s">
        <v>188</v>
      </c>
      <c r="C36" s="6" t="str">
        <f t="shared" si="0"/>
        <v>1 050 000 руб 00 копеек</v>
      </c>
      <c r="D36" s="30">
        <v>1050000</v>
      </c>
    </row>
    <row r="37" spans="1:4" ht="279.75" customHeight="1">
      <c r="A37" s="10" t="s">
        <v>10</v>
      </c>
      <c r="B37" s="56" t="s">
        <v>120</v>
      </c>
      <c r="C37" s="57"/>
    </row>
  </sheetData>
  <mergeCells count="12">
    <mergeCell ref="A3:C3"/>
    <mergeCell ref="A4:C4"/>
    <mergeCell ref="A5:C5"/>
    <mergeCell ref="B12:C12"/>
    <mergeCell ref="B13:C13"/>
    <mergeCell ref="A14:A36"/>
    <mergeCell ref="B37:C37"/>
    <mergeCell ref="B7:C7"/>
    <mergeCell ref="B8:C8"/>
    <mergeCell ref="B9:C9"/>
    <mergeCell ref="B10:C10"/>
    <mergeCell ref="B11:C11"/>
  </mergeCells>
  <pageMargins left="0.98425196850393704" right="0.39370078740157483" top="0.78740157480314965" bottom="0.78740157480314965" header="0.31496062992125984" footer="0.31496062992125984"/>
  <pageSetup paperSize="9" scale="43" orientation="portrait" r:id="rId1"/>
  <headerFooter>
    <oddHeader>&amp;C&amp;P</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view="pageBreakPreview" topLeftCell="A13" zoomScale="55" zoomScaleNormal="85" zoomScaleSheetLayoutView="55" workbookViewId="0">
      <selection activeCell="B14" sqref="B14"/>
    </sheetView>
  </sheetViews>
  <sheetFormatPr defaultRowHeight="18.75"/>
  <cols>
    <col min="1" max="1" width="66" style="1" customWidth="1"/>
    <col min="2" max="2" width="91" style="1" customWidth="1"/>
    <col min="3" max="3" width="51.5703125" style="1" customWidth="1"/>
    <col min="4" max="4" width="37.7109375" style="1" customWidth="1"/>
    <col min="5" max="16384" width="9.140625" style="1"/>
  </cols>
  <sheetData>
    <row r="1" spans="1:4">
      <c r="C1" s="7" t="s">
        <v>28</v>
      </c>
    </row>
    <row r="2" spans="1:4">
      <c r="A2" s="8"/>
      <c r="B2" s="8"/>
    </row>
    <row r="3" spans="1:4">
      <c r="A3" s="49" t="s">
        <v>0</v>
      </c>
      <c r="B3" s="49"/>
      <c r="C3" s="49"/>
    </row>
    <row r="4" spans="1:4">
      <c r="A4" s="49" t="s">
        <v>1</v>
      </c>
      <c r="B4" s="49"/>
      <c r="C4" s="49"/>
    </row>
    <row r="5" spans="1:4" ht="66" customHeight="1">
      <c r="A5" s="50" t="s">
        <v>146</v>
      </c>
      <c r="B5" s="50"/>
      <c r="C5" s="50"/>
    </row>
    <row r="6" spans="1:4">
      <c r="A6" s="20"/>
    </row>
    <row r="7" spans="1:4" ht="43.5" customHeight="1">
      <c r="A7" s="10" t="s">
        <v>2</v>
      </c>
      <c r="B7" s="36" t="s">
        <v>121</v>
      </c>
      <c r="C7" s="37"/>
    </row>
    <row r="8" spans="1:4" ht="37.5">
      <c r="A8" s="10" t="s">
        <v>3</v>
      </c>
      <c r="B8" s="36" t="s">
        <v>122</v>
      </c>
      <c r="C8" s="37"/>
    </row>
    <row r="9" spans="1:4" ht="93.75" customHeight="1">
      <c r="A9" s="10" t="s">
        <v>4</v>
      </c>
      <c r="B9" s="36" t="s">
        <v>123</v>
      </c>
      <c r="C9" s="37"/>
    </row>
    <row r="10" spans="1:4" ht="37.5">
      <c r="A10" s="10" t="s">
        <v>5</v>
      </c>
      <c r="B10" s="41" t="s">
        <v>158</v>
      </c>
      <c r="C10" s="42"/>
    </row>
    <row r="11" spans="1:4" ht="152.25" customHeight="1">
      <c r="A11" s="10" t="s">
        <v>6</v>
      </c>
      <c r="B11" s="36" t="s">
        <v>124</v>
      </c>
      <c r="C11" s="37"/>
    </row>
    <row r="12" spans="1:4" ht="67.5" customHeight="1">
      <c r="A12" s="10" t="s">
        <v>7</v>
      </c>
      <c r="B12" s="36" t="s">
        <v>125</v>
      </c>
      <c r="C12" s="37"/>
    </row>
    <row r="13" spans="1:4" ht="37.5">
      <c r="A13" s="10" t="s">
        <v>8</v>
      </c>
      <c r="B13" s="38" t="s">
        <v>204</v>
      </c>
      <c r="C13" s="39"/>
    </row>
    <row r="14" spans="1:4" ht="37.5">
      <c r="A14" s="64" t="s">
        <v>9</v>
      </c>
      <c r="B14" s="11" t="s">
        <v>13</v>
      </c>
      <c r="C14" s="12" t="str">
        <f>SUBSTITUTE(TEXT(D14,"# ##0\ руб ,00\ копеек"),",",)</f>
        <v>167 072 830 руб 00 копеек</v>
      </c>
      <c r="D14" s="2">
        <f>SUM(D16:D24)</f>
        <v>167072830</v>
      </c>
    </row>
    <row r="15" spans="1:4">
      <c r="A15" s="64"/>
      <c r="B15" s="13" t="s">
        <v>14</v>
      </c>
      <c r="C15" s="6"/>
      <c r="D15" s="2"/>
    </row>
    <row r="16" spans="1:4" ht="22.5" customHeight="1">
      <c r="A16" s="64"/>
      <c r="B16" s="5" t="s">
        <v>16</v>
      </c>
      <c r="C16" s="6" t="str">
        <f t="shared" ref="C16:C46" si="0">SUBSTITUTE(TEXT(D16,"# ##0\ руб ,00\ копеек"),",",)</f>
        <v>12 875 830 руб 00 копеек</v>
      </c>
      <c r="D16" s="2">
        <f t="shared" ref="D16:D22" si="1">D27+D38</f>
        <v>12875830</v>
      </c>
    </row>
    <row r="17" spans="1:4" ht="27.75" customHeight="1">
      <c r="A17" s="64"/>
      <c r="B17" s="5" t="s">
        <v>22</v>
      </c>
      <c r="C17" s="6" t="str">
        <f t="shared" si="0"/>
        <v>23 121 000 руб 00 копеек</v>
      </c>
      <c r="D17" s="2">
        <f t="shared" si="1"/>
        <v>23121000</v>
      </c>
    </row>
    <row r="18" spans="1:4" ht="21.75" customHeight="1">
      <c r="A18" s="64"/>
      <c r="B18" s="5" t="s">
        <v>23</v>
      </c>
      <c r="C18" s="6" t="str">
        <f t="shared" si="0"/>
        <v>29 727 000 руб 00 копеек</v>
      </c>
      <c r="D18" s="2">
        <f t="shared" si="1"/>
        <v>29727000</v>
      </c>
    </row>
    <row r="19" spans="1:4" ht="24.75" customHeight="1">
      <c r="A19" s="64"/>
      <c r="B19" s="5" t="s">
        <v>24</v>
      </c>
      <c r="C19" s="6" t="str">
        <f t="shared" si="0"/>
        <v>1 101 000 руб 00 копеек</v>
      </c>
      <c r="D19" s="2">
        <f t="shared" si="1"/>
        <v>1101000</v>
      </c>
    </row>
    <row r="20" spans="1:4" ht="24.75" customHeight="1">
      <c r="A20" s="64"/>
      <c r="B20" s="5" t="s">
        <v>20</v>
      </c>
      <c r="C20" s="6" t="str">
        <f t="shared" si="0"/>
        <v>16 515 000 руб 00 копеек</v>
      </c>
      <c r="D20" s="2">
        <f t="shared" si="1"/>
        <v>16515000</v>
      </c>
    </row>
    <row r="21" spans="1:4" ht="22.5" customHeight="1">
      <c r="A21" s="64"/>
      <c r="B21" s="5" t="s">
        <v>132</v>
      </c>
      <c r="C21" s="6" t="str">
        <f t="shared" ref="C21:C23" si="2">SUBSTITUTE(TEXT(D21,"# ##0\ руб ,00\ копеек"),",",)</f>
        <v>19 473 000 руб 00 копеек</v>
      </c>
      <c r="D21" s="2">
        <f t="shared" si="1"/>
        <v>19473000</v>
      </c>
    </row>
    <row r="22" spans="1:4" ht="22.5" customHeight="1">
      <c r="A22" s="64"/>
      <c r="B22" s="5" t="s">
        <v>148</v>
      </c>
      <c r="C22" s="6" t="str">
        <f t="shared" si="2"/>
        <v>21 420 000 руб 00 копеек</v>
      </c>
      <c r="D22" s="2">
        <f t="shared" si="1"/>
        <v>21420000</v>
      </c>
    </row>
    <row r="23" spans="1:4" ht="22.5" customHeight="1">
      <c r="A23" s="64"/>
      <c r="B23" s="5" t="s">
        <v>150</v>
      </c>
      <c r="C23" s="6" t="str">
        <f t="shared" si="2"/>
        <v>21 420 000 руб 00 копеек</v>
      </c>
      <c r="D23" s="2">
        <f>D33+D44</f>
        <v>21420000</v>
      </c>
    </row>
    <row r="24" spans="1:4" ht="22.5" customHeight="1">
      <c r="A24" s="64"/>
      <c r="B24" s="5" t="s">
        <v>188</v>
      </c>
      <c r="C24" s="6" t="str">
        <f t="shared" si="0"/>
        <v>21 420 000 руб 00 копеек</v>
      </c>
      <c r="D24" s="2">
        <f>D35+D46</f>
        <v>21420000</v>
      </c>
    </row>
    <row r="25" spans="1:4" ht="37.5">
      <c r="A25" s="64"/>
      <c r="B25" s="13" t="s">
        <v>29</v>
      </c>
      <c r="C25" s="6" t="str">
        <f t="shared" si="0"/>
        <v>35 996 830 руб 00 копеек</v>
      </c>
      <c r="D25" s="2">
        <f>SUM(D27:D35)</f>
        <v>35996830</v>
      </c>
    </row>
    <row r="26" spans="1:4">
      <c r="A26" s="64"/>
      <c r="B26" s="13" t="s">
        <v>14</v>
      </c>
      <c r="C26" s="6"/>
      <c r="D26" s="2"/>
    </row>
    <row r="27" spans="1:4" ht="26.25" customHeight="1">
      <c r="A27" s="64"/>
      <c r="B27" s="5" t="s">
        <v>16</v>
      </c>
      <c r="C27" s="6" t="str">
        <f t="shared" si="0"/>
        <v>12 875 830 руб 00 копеек</v>
      </c>
      <c r="D27" s="2">
        <v>12875830</v>
      </c>
    </row>
    <row r="28" spans="1:4" ht="24" customHeight="1">
      <c r="A28" s="64"/>
      <c r="B28" s="5" t="s">
        <v>22</v>
      </c>
      <c r="C28" s="6" t="str">
        <f t="shared" si="0"/>
        <v>23 121 000 руб 00 копеек</v>
      </c>
      <c r="D28" s="2">
        <v>23121000</v>
      </c>
    </row>
    <row r="29" spans="1:4" ht="26.25" customHeight="1">
      <c r="A29" s="64"/>
      <c r="B29" s="5" t="s">
        <v>23</v>
      </c>
      <c r="C29" s="6" t="str">
        <f t="shared" si="0"/>
        <v>0 руб 00 копеек</v>
      </c>
      <c r="D29" s="2">
        <v>0</v>
      </c>
    </row>
    <row r="30" spans="1:4" ht="27.75" customHeight="1">
      <c r="A30" s="64"/>
      <c r="B30" s="5" t="s">
        <v>24</v>
      </c>
      <c r="C30" s="6" t="str">
        <f t="shared" si="0"/>
        <v>0 руб 00 копеек</v>
      </c>
      <c r="D30" s="2">
        <v>0</v>
      </c>
    </row>
    <row r="31" spans="1:4">
      <c r="A31" s="64"/>
      <c r="B31" s="5" t="s">
        <v>20</v>
      </c>
      <c r="C31" s="6" t="str">
        <f t="shared" si="0"/>
        <v>0 руб 00 копеек</v>
      </c>
      <c r="D31" s="2">
        <v>0</v>
      </c>
    </row>
    <row r="32" spans="1:4" ht="22.5" customHeight="1">
      <c r="A32" s="64"/>
      <c r="B32" s="5" t="s">
        <v>132</v>
      </c>
      <c r="C32" s="6" t="str">
        <f t="shared" si="0"/>
        <v>0 руб 00 копеек</v>
      </c>
      <c r="D32" s="2">
        <f>D48</f>
        <v>0</v>
      </c>
    </row>
    <row r="33" spans="1:4" ht="22.5" customHeight="1">
      <c r="A33" s="64"/>
      <c r="B33" s="5" t="s">
        <v>148</v>
      </c>
      <c r="C33" s="6" t="str">
        <f t="shared" si="0"/>
        <v>0 руб 00 копеек</v>
      </c>
      <c r="D33" s="2">
        <f>D48</f>
        <v>0</v>
      </c>
    </row>
    <row r="34" spans="1:4" ht="22.5" customHeight="1">
      <c r="A34" s="64"/>
      <c r="B34" s="5" t="s">
        <v>150</v>
      </c>
      <c r="C34" s="6" t="str">
        <f t="shared" si="0"/>
        <v>0 руб 00 копеек</v>
      </c>
      <c r="D34" s="2">
        <f t="shared" ref="D34:D35" si="3">D48</f>
        <v>0</v>
      </c>
    </row>
    <row r="35" spans="1:4" ht="22.5" customHeight="1">
      <c r="A35" s="64"/>
      <c r="B35" s="5" t="s">
        <v>188</v>
      </c>
      <c r="C35" s="6" t="str">
        <f t="shared" ref="C35" si="4">SUBSTITUTE(TEXT(D35,"# ##0\ руб ,00\ копеек"),",",)</f>
        <v>0 руб 00 копеек</v>
      </c>
      <c r="D35" s="2">
        <f t="shared" si="3"/>
        <v>0</v>
      </c>
    </row>
    <row r="36" spans="1:4" ht="56.25" customHeight="1">
      <c r="A36" s="64"/>
      <c r="B36" s="13" t="s">
        <v>45</v>
      </c>
      <c r="C36" s="6" t="str">
        <f t="shared" si="0"/>
        <v>131 076 000 руб 00 копеек</v>
      </c>
      <c r="D36" s="2">
        <f>SUM(D38:D46)</f>
        <v>131076000</v>
      </c>
    </row>
    <row r="37" spans="1:4">
      <c r="A37" s="64"/>
      <c r="B37" s="13" t="s">
        <v>14</v>
      </c>
      <c r="C37" s="6"/>
      <c r="D37" s="2"/>
    </row>
    <row r="38" spans="1:4" ht="27.75" customHeight="1">
      <c r="A38" s="64"/>
      <c r="B38" s="5" t="s">
        <v>16</v>
      </c>
      <c r="C38" s="6" t="str">
        <f t="shared" si="0"/>
        <v>0 руб 00 копеек</v>
      </c>
      <c r="D38" s="2">
        <v>0</v>
      </c>
    </row>
    <row r="39" spans="1:4" ht="26.25" customHeight="1">
      <c r="A39" s="64"/>
      <c r="B39" s="5" t="s">
        <v>22</v>
      </c>
      <c r="C39" s="6" t="str">
        <f t="shared" si="0"/>
        <v>0 руб 00 копеек</v>
      </c>
      <c r="D39" s="2">
        <v>0</v>
      </c>
    </row>
    <row r="40" spans="1:4" ht="24.75" customHeight="1">
      <c r="A40" s="64"/>
      <c r="B40" s="5" t="s">
        <v>23</v>
      </c>
      <c r="C40" s="6" t="str">
        <f t="shared" si="0"/>
        <v>29 727 000 руб 00 копеек</v>
      </c>
      <c r="D40" s="2">
        <v>29727000</v>
      </c>
    </row>
    <row r="41" spans="1:4" ht="24" customHeight="1">
      <c r="A41" s="64"/>
      <c r="B41" s="5" t="s">
        <v>24</v>
      </c>
      <c r="C41" s="6" t="str">
        <f t="shared" si="0"/>
        <v>1 101 000 руб 00 копеек</v>
      </c>
      <c r="D41" s="2">
        <v>1101000</v>
      </c>
    </row>
    <row r="42" spans="1:4" ht="22.5" customHeight="1">
      <c r="A42" s="64"/>
      <c r="B42" s="5" t="s">
        <v>20</v>
      </c>
      <c r="C42" s="6" t="str">
        <f t="shared" ref="C42:C45" si="5">SUBSTITUTE(TEXT(D42,"# ##0\ руб ,00\ копеек"),",",)</f>
        <v>16 515 000 руб 00 копеек</v>
      </c>
      <c r="D42" s="2">
        <v>16515000</v>
      </c>
    </row>
    <row r="43" spans="1:4" ht="22.5" customHeight="1">
      <c r="A43" s="64"/>
      <c r="B43" s="5" t="s">
        <v>132</v>
      </c>
      <c r="C43" s="6" t="str">
        <f t="shared" si="5"/>
        <v>19 473 000 руб 00 копеек</v>
      </c>
      <c r="D43" s="2">
        <v>19473000</v>
      </c>
    </row>
    <row r="44" spans="1:4" ht="22.5" customHeight="1">
      <c r="A44" s="64"/>
      <c r="B44" s="5" t="s">
        <v>148</v>
      </c>
      <c r="C44" s="6" t="str">
        <f t="shared" si="5"/>
        <v>21 420 000 руб 00 копеек</v>
      </c>
      <c r="D44" s="30">
        <v>21420000</v>
      </c>
    </row>
    <row r="45" spans="1:4" ht="22.5" customHeight="1">
      <c r="A45" s="64"/>
      <c r="B45" s="5" t="s">
        <v>150</v>
      </c>
      <c r="C45" s="6" t="str">
        <f t="shared" si="5"/>
        <v>21 420 000 руб 00 копеек</v>
      </c>
      <c r="D45" s="30">
        <v>21420000</v>
      </c>
    </row>
    <row r="46" spans="1:4" ht="22.5" customHeight="1">
      <c r="A46" s="64"/>
      <c r="B46" s="5" t="s">
        <v>188</v>
      </c>
      <c r="C46" s="6" t="str">
        <f t="shared" si="0"/>
        <v>21 420 000 руб 00 копеек</v>
      </c>
      <c r="D46" s="30">
        <v>21420000</v>
      </c>
    </row>
    <row r="47" spans="1:4" ht="67.5" customHeight="1">
      <c r="A47" s="10" t="s">
        <v>10</v>
      </c>
      <c r="B47" s="36" t="s">
        <v>126</v>
      </c>
      <c r="C47" s="37"/>
    </row>
  </sheetData>
  <mergeCells count="12">
    <mergeCell ref="A3:C3"/>
    <mergeCell ref="A4:C4"/>
    <mergeCell ref="A5:C5"/>
    <mergeCell ref="B12:C12"/>
    <mergeCell ref="B13:C13"/>
    <mergeCell ref="A14:A46"/>
    <mergeCell ref="B47:C47"/>
    <mergeCell ref="B7:C7"/>
    <mergeCell ref="B8:C8"/>
    <mergeCell ref="B9:C9"/>
    <mergeCell ref="B10:C10"/>
    <mergeCell ref="B11:C11"/>
  </mergeCells>
  <pageMargins left="0.98425196850393704" right="0.39370078740157483" top="0.78740157480314965" bottom="0.78740157480314965" header="0.31496062992125984" footer="0.31496062992125984"/>
  <pageSetup paperSize="9" scale="42" orientation="portrait"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5"/>
  <sheetViews>
    <sheetView view="pageBreakPreview" topLeftCell="A33" zoomScale="55" zoomScaleNormal="100" zoomScaleSheetLayoutView="55" workbookViewId="0">
      <selection activeCell="C62" sqref="C62:C64"/>
    </sheetView>
  </sheetViews>
  <sheetFormatPr defaultRowHeight="15"/>
  <cols>
    <col min="1" max="1" width="66" style="3" customWidth="1"/>
    <col min="2" max="2" width="64.5703125" style="3" customWidth="1"/>
    <col min="3" max="3" width="31.5703125" style="3" bestFit="1" customWidth="1"/>
    <col min="4" max="4" width="30.28515625" style="3" bestFit="1" customWidth="1"/>
    <col min="5" max="10" width="9.140625" style="3"/>
    <col min="11" max="19" width="18.85546875" style="3" bestFit="1" customWidth="1"/>
    <col min="20" max="16384" width="9.140625" style="3"/>
  </cols>
  <sheetData>
    <row r="1" spans="1:3" s="1" customFormat="1" ht="18.75">
      <c r="C1" s="7" t="s">
        <v>28</v>
      </c>
    </row>
    <row r="2" spans="1:3" s="1" customFormat="1" ht="18.75">
      <c r="A2" s="8"/>
      <c r="B2" s="8"/>
    </row>
    <row r="3" spans="1:3" s="1" customFormat="1" ht="18.75">
      <c r="A3" s="49" t="s">
        <v>0</v>
      </c>
      <c r="B3" s="49"/>
      <c r="C3" s="49"/>
    </row>
    <row r="4" spans="1:3" s="1" customFormat="1" ht="18.75">
      <c r="A4" s="49" t="s">
        <v>1</v>
      </c>
      <c r="B4" s="49"/>
      <c r="C4" s="49"/>
    </row>
    <row r="5" spans="1:3" ht="42.75" customHeight="1">
      <c r="A5" s="50" t="s">
        <v>135</v>
      </c>
      <c r="B5" s="50"/>
      <c r="C5" s="50"/>
    </row>
    <row r="6" spans="1:3" ht="15.75">
      <c r="A6" s="9"/>
    </row>
    <row r="7" spans="1:3" s="1" customFormat="1" ht="55.5" customHeight="1">
      <c r="A7" s="10" t="s">
        <v>2</v>
      </c>
      <c r="B7" s="38" t="s">
        <v>159</v>
      </c>
      <c r="C7" s="39"/>
    </row>
    <row r="8" spans="1:3" s="1" customFormat="1" ht="343.5" customHeight="1">
      <c r="A8" s="38" t="s">
        <v>3</v>
      </c>
      <c r="B8" s="38" t="s">
        <v>160</v>
      </c>
      <c r="C8" s="39"/>
    </row>
    <row r="9" spans="1:3" s="1" customFormat="1" ht="360" customHeight="1">
      <c r="A9" s="40"/>
      <c r="B9" s="40" t="s">
        <v>182</v>
      </c>
      <c r="C9" s="43"/>
    </row>
    <row r="10" spans="1:3" s="1" customFormat="1" ht="378.75" customHeight="1">
      <c r="A10" s="10" t="s">
        <v>4</v>
      </c>
      <c r="B10" s="40" t="s">
        <v>161</v>
      </c>
      <c r="C10" s="43"/>
    </row>
    <row r="11" spans="1:3" s="1" customFormat="1" ht="261.75" customHeight="1">
      <c r="A11" s="10" t="s">
        <v>5</v>
      </c>
      <c r="B11" s="56" t="s">
        <v>162</v>
      </c>
      <c r="C11" s="57"/>
    </row>
    <row r="12" spans="1:3" s="1" customFormat="1" ht="101.25" customHeight="1">
      <c r="A12" s="10" t="s">
        <v>6</v>
      </c>
      <c r="B12" s="38" t="s">
        <v>41</v>
      </c>
      <c r="C12" s="39"/>
    </row>
    <row r="13" spans="1:3" s="1" customFormat="1" ht="313.5" customHeight="1">
      <c r="A13" s="38" t="s">
        <v>7</v>
      </c>
      <c r="B13" s="58" t="s">
        <v>42</v>
      </c>
      <c r="C13" s="59"/>
    </row>
    <row r="14" spans="1:3" s="1" customFormat="1" ht="305.25" customHeight="1">
      <c r="A14" s="44"/>
      <c r="B14" s="62" t="s">
        <v>151</v>
      </c>
      <c r="C14" s="63"/>
    </row>
    <row r="15" spans="1:3" s="1" customFormat="1" ht="208.5" customHeight="1">
      <c r="A15" s="40"/>
      <c r="B15" s="60" t="s">
        <v>43</v>
      </c>
      <c r="C15" s="61"/>
    </row>
    <row r="16" spans="1:3" s="1" customFormat="1" ht="37.5">
      <c r="A16" s="10" t="s">
        <v>8</v>
      </c>
      <c r="B16" s="44" t="s">
        <v>192</v>
      </c>
      <c r="C16" s="45"/>
    </row>
    <row r="17" spans="1:19" s="1" customFormat="1" ht="37.5" customHeight="1">
      <c r="A17" s="51" t="s">
        <v>9</v>
      </c>
      <c r="B17" s="11" t="s">
        <v>13</v>
      </c>
      <c r="C17" s="12" t="str">
        <f>SUBSTITUTE(TEXT(D17,"# ##0\ руб ,00\ копеек"),",",)</f>
        <v>1 442 252 689 руб 64 копеек</v>
      </c>
      <c r="D17" s="2">
        <f>SUM(D19:D28)</f>
        <v>1442252689.6399999</v>
      </c>
    </row>
    <row r="18" spans="1:19" s="1" customFormat="1" ht="18.75">
      <c r="A18" s="52"/>
      <c r="B18" s="13" t="s">
        <v>14</v>
      </c>
      <c r="C18" s="6"/>
      <c r="D18" s="2"/>
    </row>
    <row r="19" spans="1:19" s="1" customFormat="1" ht="21.75" customHeight="1">
      <c r="A19" s="52"/>
      <c r="B19" s="5" t="s">
        <v>15</v>
      </c>
      <c r="C19" s="6" t="str">
        <f t="shared" ref="C19:C59" si="0">SUBSTITUTE(TEXT(D19,"# ##0\ руб ,00\ копеек"),",",)</f>
        <v>105 247 166 руб 50 копеек</v>
      </c>
      <c r="D19" s="2">
        <f t="shared" ref="D19:D26" si="1">D31+D43+D55</f>
        <v>105247166.5</v>
      </c>
    </row>
    <row r="20" spans="1:19" s="1" customFormat="1" ht="22.5" customHeight="1">
      <c r="A20" s="52"/>
      <c r="B20" s="5" t="s">
        <v>16</v>
      </c>
      <c r="C20" s="6" t="str">
        <f t="shared" si="0"/>
        <v>112 597 843 руб 00 копеек</v>
      </c>
      <c r="D20" s="2">
        <f t="shared" si="1"/>
        <v>112597843</v>
      </c>
    </row>
    <row r="21" spans="1:19" s="1" customFormat="1" ht="27.75" customHeight="1">
      <c r="A21" s="52"/>
      <c r="B21" s="5" t="s">
        <v>22</v>
      </c>
      <c r="C21" s="6" t="str">
        <f t="shared" si="0"/>
        <v>106 996 936 руб 00 копеек</v>
      </c>
      <c r="D21" s="2">
        <f t="shared" si="1"/>
        <v>106996936</v>
      </c>
      <c r="K21" s="5" t="s">
        <v>173</v>
      </c>
      <c r="L21" s="5" t="s">
        <v>174</v>
      </c>
      <c r="M21" s="5" t="s">
        <v>175</v>
      </c>
      <c r="N21" s="5" t="s">
        <v>176</v>
      </c>
      <c r="O21" s="5" t="s">
        <v>177</v>
      </c>
      <c r="P21" s="5" t="s">
        <v>178</v>
      </c>
      <c r="Q21" s="5" t="s">
        <v>179</v>
      </c>
      <c r="R21" s="5" t="s">
        <v>183</v>
      </c>
      <c r="S21" s="5" t="s">
        <v>184</v>
      </c>
    </row>
    <row r="22" spans="1:19" s="1" customFormat="1" ht="21.75" customHeight="1">
      <c r="A22" s="52"/>
      <c r="B22" s="5" t="s">
        <v>23</v>
      </c>
      <c r="C22" s="6" t="str">
        <f t="shared" si="0"/>
        <v>121 789 964 руб 00 копеек</v>
      </c>
      <c r="D22" s="2">
        <f t="shared" si="1"/>
        <v>121789964</v>
      </c>
      <c r="K22" s="2">
        <v>105247166.5</v>
      </c>
      <c r="L22" s="2">
        <v>112597843</v>
      </c>
      <c r="M22" s="2">
        <v>106996936</v>
      </c>
      <c r="N22" s="2">
        <v>121789964</v>
      </c>
      <c r="O22" s="2">
        <v>150889848.81999999</v>
      </c>
      <c r="P22" s="2">
        <v>166450290</v>
      </c>
      <c r="Q22" s="2">
        <v>155062753</v>
      </c>
      <c r="R22" s="2">
        <v>154074435</v>
      </c>
      <c r="S22" s="2">
        <v>154074435</v>
      </c>
    </row>
    <row r="23" spans="1:19" s="1" customFormat="1" ht="24.75" customHeight="1">
      <c r="A23" s="53"/>
      <c r="B23" s="31" t="s">
        <v>24</v>
      </c>
      <c r="C23" s="32" t="str">
        <f t="shared" si="0"/>
        <v>150 889 848 руб 82 копеек</v>
      </c>
      <c r="D23" s="2">
        <f t="shared" si="1"/>
        <v>150889848.81999999</v>
      </c>
    </row>
    <row r="24" spans="1:19" s="1" customFormat="1" ht="24.75" customHeight="1">
      <c r="A24" s="46"/>
      <c r="B24" s="33" t="s">
        <v>20</v>
      </c>
      <c r="C24" s="12" t="str">
        <f t="shared" si="0"/>
        <v>166 450 290 руб 00 копеек</v>
      </c>
      <c r="D24" s="2">
        <f t="shared" si="1"/>
        <v>166450290</v>
      </c>
    </row>
    <row r="25" spans="1:19" s="1" customFormat="1" ht="22.5" customHeight="1">
      <c r="A25" s="47"/>
      <c r="B25" s="5" t="s">
        <v>132</v>
      </c>
      <c r="C25" s="6" t="str">
        <f t="shared" ref="C25:C26" si="2">SUBSTITUTE(TEXT(D25,"# ##0\ руб ,00\ копеек"),",",)</f>
        <v>201 917 641 руб 32 копеек</v>
      </c>
      <c r="D25" s="2">
        <f t="shared" si="1"/>
        <v>201917641.31999999</v>
      </c>
    </row>
    <row r="26" spans="1:19" s="1" customFormat="1" ht="22.5" customHeight="1">
      <c r="A26" s="47"/>
      <c r="B26" s="5" t="s">
        <v>148</v>
      </c>
      <c r="C26" s="6" t="str">
        <f t="shared" si="2"/>
        <v>166 918 800 руб 00 копеек</v>
      </c>
      <c r="D26" s="2">
        <f t="shared" si="1"/>
        <v>166918800</v>
      </c>
    </row>
    <row r="27" spans="1:19" s="1" customFormat="1" ht="22.5" customHeight="1">
      <c r="A27" s="47"/>
      <c r="B27" s="5" t="s">
        <v>150</v>
      </c>
      <c r="C27" s="6" t="str">
        <f t="shared" si="0"/>
        <v>153 919 300 руб 00 копеек</v>
      </c>
      <c r="D27" s="2">
        <f>D39+D51+D63</f>
        <v>153919300</v>
      </c>
    </row>
    <row r="28" spans="1:19" s="1" customFormat="1" ht="41.25" customHeight="1">
      <c r="A28" s="47"/>
      <c r="B28" s="5" t="s">
        <v>188</v>
      </c>
      <c r="C28" s="6" t="str">
        <f t="shared" ref="C28" si="3">SUBSTITUTE(TEXT(D28,"# ##0\ руб ,00\ копеек"),",",)</f>
        <v>155 524 900 руб 00 копеек</v>
      </c>
      <c r="D28" s="2">
        <f>D40+D52+D64</f>
        <v>155524900</v>
      </c>
    </row>
    <row r="29" spans="1:19" s="1" customFormat="1" ht="37.5">
      <c r="A29" s="47"/>
      <c r="B29" s="13" t="s">
        <v>29</v>
      </c>
      <c r="C29" s="6" t="str">
        <f>SUBSTITUTE(TEXT(D29,"# ##0\ руб ,00\ копеек"),",",)</f>
        <v>8 471 049 руб 85 копеек</v>
      </c>
      <c r="D29" s="2">
        <f>SUM(D31:D40)</f>
        <v>8471049.8499999996</v>
      </c>
    </row>
    <row r="30" spans="1:19" s="1" customFormat="1" ht="18.75">
      <c r="A30" s="47"/>
      <c r="B30" s="13" t="s">
        <v>14</v>
      </c>
      <c r="C30" s="6"/>
      <c r="D30" s="2"/>
    </row>
    <row r="31" spans="1:19" s="1" customFormat="1" ht="24.75" customHeight="1">
      <c r="A31" s="47"/>
      <c r="B31" s="5" t="s">
        <v>15</v>
      </c>
      <c r="C31" s="6" t="str">
        <f t="shared" si="0"/>
        <v>135 036 руб 50 копеек</v>
      </c>
      <c r="D31" s="2">
        <v>135036.5</v>
      </c>
    </row>
    <row r="32" spans="1:19" s="1" customFormat="1" ht="26.25" customHeight="1">
      <c r="A32" s="47"/>
      <c r="B32" s="5" t="s">
        <v>16</v>
      </c>
      <c r="C32" s="6" t="str">
        <f t="shared" si="0"/>
        <v>85 200 руб 00 копеек</v>
      </c>
      <c r="D32" s="2">
        <v>85200</v>
      </c>
    </row>
    <row r="33" spans="1:4" s="1" customFormat="1" ht="24" customHeight="1">
      <c r="A33" s="47"/>
      <c r="B33" s="5" t="s">
        <v>22</v>
      </c>
      <c r="C33" s="6" t="str">
        <f t="shared" si="0"/>
        <v>0 руб 00 копеек</v>
      </c>
      <c r="D33" s="2">
        <v>0</v>
      </c>
    </row>
    <row r="34" spans="1:4" s="1" customFormat="1" ht="26.25" customHeight="1">
      <c r="A34" s="47"/>
      <c r="B34" s="5" t="s">
        <v>23</v>
      </c>
      <c r="C34" s="6" t="str">
        <f t="shared" si="0"/>
        <v>0 руб 00 копеек</v>
      </c>
      <c r="D34" s="2">
        <v>0</v>
      </c>
    </row>
    <row r="35" spans="1:4" s="1" customFormat="1" ht="27.75" customHeight="1">
      <c r="A35" s="47"/>
      <c r="B35" s="5" t="s">
        <v>24</v>
      </c>
      <c r="C35" s="6" t="str">
        <f t="shared" si="0"/>
        <v>1 002 362 руб 45 копеек</v>
      </c>
      <c r="D35" s="2">
        <v>1002362.45</v>
      </c>
    </row>
    <row r="36" spans="1:4" s="1" customFormat="1" ht="18.75">
      <c r="A36" s="47"/>
      <c r="B36" s="5" t="s">
        <v>20</v>
      </c>
      <c r="C36" s="6" t="str">
        <f t="shared" si="0"/>
        <v>0 руб 00 копеек</v>
      </c>
      <c r="D36" s="2">
        <v>0</v>
      </c>
    </row>
    <row r="37" spans="1:4" s="1" customFormat="1" ht="22.5" customHeight="1">
      <c r="A37" s="47"/>
      <c r="B37" s="5" t="s">
        <v>132</v>
      </c>
      <c r="C37" s="6" t="str">
        <f t="shared" ref="C37:C39" si="4">SUBSTITUTE(TEXT(D37,"# ##0\ руб ,00\ копеек"),",",)</f>
        <v>7 248 450 руб 90 копеек</v>
      </c>
      <c r="D37" s="2">
        <v>7248450.9000000004</v>
      </c>
    </row>
    <row r="38" spans="1:4" s="1" customFormat="1" ht="22.5" customHeight="1">
      <c r="A38" s="47"/>
      <c r="B38" s="5" t="s">
        <v>148</v>
      </c>
      <c r="C38" s="6" t="str">
        <f t="shared" si="4"/>
        <v>0 руб 00 копеек</v>
      </c>
      <c r="D38" s="2">
        <v>0</v>
      </c>
    </row>
    <row r="39" spans="1:4" s="1" customFormat="1" ht="22.5" customHeight="1">
      <c r="A39" s="47"/>
      <c r="B39" s="5" t="s">
        <v>150</v>
      </c>
      <c r="C39" s="6" t="str">
        <f t="shared" si="4"/>
        <v>0 руб 00 копеек</v>
      </c>
      <c r="D39" s="2">
        <v>0</v>
      </c>
    </row>
    <row r="40" spans="1:4" s="1" customFormat="1" ht="22.5" customHeight="1">
      <c r="A40" s="47"/>
      <c r="B40" s="5" t="s">
        <v>188</v>
      </c>
      <c r="C40" s="6" t="str">
        <f>SUBSTITUTE(TEXT(D40,"# ##0\ руб ,00\ копеек"),",",)</f>
        <v>0 руб 00 копеек</v>
      </c>
      <c r="D40" s="2">
        <v>0</v>
      </c>
    </row>
    <row r="41" spans="1:4" s="1" customFormat="1" ht="18.75">
      <c r="A41" s="47"/>
      <c r="B41" s="13" t="s">
        <v>45</v>
      </c>
      <c r="C41" s="6" t="str">
        <f>SUBSTITUTE(TEXT(D41,"# ##0\ руб ,00\ копеек"),",",)</f>
        <v>25 828 365 руб 57 копеек</v>
      </c>
      <c r="D41" s="2">
        <f>SUM(D43:D52)</f>
        <v>25828365.57</v>
      </c>
    </row>
    <row r="42" spans="1:4" s="1" customFormat="1" ht="18.75">
      <c r="A42" s="47"/>
      <c r="B42" s="13" t="s">
        <v>14</v>
      </c>
      <c r="C42" s="6"/>
      <c r="D42" s="2"/>
    </row>
    <row r="43" spans="1:4" s="1" customFormat="1" ht="24.75" customHeight="1">
      <c r="A43" s="47"/>
      <c r="B43" s="5" t="s">
        <v>15</v>
      </c>
      <c r="C43" s="6" t="str">
        <f t="shared" si="0"/>
        <v>0 руб 00 копеек</v>
      </c>
      <c r="D43" s="2">
        <v>0</v>
      </c>
    </row>
    <row r="44" spans="1:4" s="1" customFormat="1" ht="27.75" customHeight="1">
      <c r="A44" s="47"/>
      <c r="B44" s="5" t="s">
        <v>16</v>
      </c>
      <c r="C44" s="6" t="str">
        <f t="shared" si="0"/>
        <v>0 руб 00 копеек</v>
      </c>
      <c r="D44" s="2">
        <v>0</v>
      </c>
    </row>
    <row r="45" spans="1:4" s="1" customFormat="1" ht="26.25" customHeight="1">
      <c r="A45" s="47"/>
      <c r="B45" s="5" t="s">
        <v>22</v>
      </c>
      <c r="C45" s="6" t="str">
        <f t="shared" si="0"/>
        <v>0 руб 00 копеек</v>
      </c>
      <c r="D45" s="2">
        <v>0</v>
      </c>
    </row>
    <row r="46" spans="1:4" s="1" customFormat="1" ht="24.75" customHeight="1">
      <c r="A46" s="47"/>
      <c r="B46" s="5" t="s">
        <v>23</v>
      </c>
      <c r="C46" s="6" t="str">
        <f t="shared" si="0"/>
        <v>0 руб 00 копеек</v>
      </c>
      <c r="D46" s="2">
        <v>0</v>
      </c>
    </row>
    <row r="47" spans="1:4" s="1" customFormat="1" ht="24" customHeight="1">
      <c r="A47" s="47"/>
      <c r="B47" s="5" t="s">
        <v>24</v>
      </c>
      <c r="C47" s="6" t="str">
        <f t="shared" si="0"/>
        <v>9 371 376 руб 11 копеек</v>
      </c>
      <c r="D47" s="2">
        <v>9371376.1099999994</v>
      </c>
    </row>
    <row r="48" spans="1:4" s="1" customFormat="1" ht="22.5" customHeight="1">
      <c r="A48" s="47"/>
      <c r="B48" s="5" t="s">
        <v>20</v>
      </c>
      <c r="C48" s="6" t="str">
        <f t="shared" si="0"/>
        <v>0 руб 00 копеек</v>
      </c>
      <c r="D48" s="2">
        <v>0</v>
      </c>
    </row>
    <row r="49" spans="1:4" s="1" customFormat="1" ht="22.5" customHeight="1">
      <c r="A49" s="47"/>
      <c r="B49" s="5" t="s">
        <v>132</v>
      </c>
      <c r="C49" s="6" t="str">
        <f t="shared" si="0"/>
        <v>16 456 989 руб 46 копеек</v>
      </c>
      <c r="D49" s="2">
        <v>16456989.460000001</v>
      </c>
    </row>
    <row r="50" spans="1:4" s="1" customFormat="1" ht="22.5" customHeight="1">
      <c r="A50" s="47"/>
      <c r="B50" s="5" t="s">
        <v>148</v>
      </c>
      <c r="C50" s="6" t="str">
        <f t="shared" si="0"/>
        <v>0 руб 00 копеек</v>
      </c>
      <c r="D50" s="2">
        <v>0</v>
      </c>
    </row>
    <row r="51" spans="1:4" s="1" customFormat="1" ht="22.5" customHeight="1">
      <c r="A51" s="47"/>
      <c r="B51" s="5" t="s">
        <v>150</v>
      </c>
      <c r="C51" s="6" t="str">
        <f t="shared" ref="C51" si="5">SUBSTITUTE(TEXT(D51,"# ##0\ руб ,00\ копеек"),",",)</f>
        <v>0 руб 00 копеек</v>
      </c>
      <c r="D51" s="2">
        <v>0</v>
      </c>
    </row>
    <row r="52" spans="1:4" s="1" customFormat="1" ht="22.5" customHeight="1">
      <c r="A52" s="47"/>
      <c r="B52" s="5" t="s">
        <v>188</v>
      </c>
      <c r="C52" s="6" t="str">
        <f>SUBSTITUTE(TEXT(D52,"# ##0\ руб ,00\ копеек"),",",)</f>
        <v>0 руб 00 копеек</v>
      </c>
      <c r="D52" s="2">
        <v>0</v>
      </c>
    </row>
    <row r="53" spans="1:4" s="1" customFormat="1" ht="37.5">
      <c r="A53" s="47"/>
      <c r="B53" s="13" t="s">
        <v>25</v>
      </c>
      <c r="C53" s="6" t="str">
        <f>SUBSTITUTE(TEXT(D53,"# ##0\ руб ,00\ копеек"),",",)</f>
        <v>1 407 953 274 руб 22 копеек</v>
      </c>
      <c r="D53" s="2">
        <f>SUM(D54:D64)</f>
        <v>1407953274.22</v>
      </c>
    </row>
    <row r="54" spans="1:4" s="1" customFormat="1" ht="18.75">
      <c r="A54" s="47"/>
      <c r="B54" s="13" t="s">
        <v>14</v>
      </c>
      <c r="C54" s="6"/>
      <c r="D54" s="2"/>
    </row>
    <row r="55" spans="1:4" s="1" customFormat="1" ht="18.75">
      <c r="A55" s="47"/>
      <c r="B55" s="5" t="s">
        <v>15</v>
      </c>
      <c r="C55" s="6" t="str">
        <f t="shared" si="0"/>
        <v>105 112 130 руб 00 копеек</v>
      </c>
      <c r="D55" s="2">
        <v>105112130</v>
      </c>
    </row>
    <row r="56" spans="1:4" s="1" customFormat="1" ht="18.75">
      <c r="A56" s="47"/>
      <c r="B56" s="5" t="s">
        <v>16</v>
      </c>
      <c r="C56" s="6" t="str">
        <f t="shared" si="0"/>
        <v>112 512 643 руб 00 копеек</v>
      </c>
      <c r="D56" s="2">
        <v>112512643</v>
      </c>
    </row>
    <row r="57" spans="1:4" s="1" customFormat="1" ht="18.75">
      <c r="A57" s="47"/>
      <c r="B57" s="5" t="s">
        <v>22</v>
      </c>
      <c r="C57" s="6" t="str">
        <f t="shared" si="0"/>
        <v>106 996 936 руб 00 копеек</v>
      </c>
      <c r="D57" s="2">
        <v>106996936</v>
      </c>
    </row>
    <row r="58" spans="1:4" s="1" customFormat="1" ht="18.75">
      <c r="A58" s="47"/>
      <c r="B58" s="5" t="s">
        <v>23</v>
      </c>
      <c r="C58" s="6" t="str">
        <f t="shared" si="0"/>
        <v>121 789 964 руб 00 копеек</v>
      </c>
      <c r="D58" s="2">
        <v>121789964</v>
      </c>
    </row>
    <row r="59" spans="1:4" s="1" customFormat="1" ht="18.75">
      <c r="A59" s="47"/>
      <c r="B59" s="5" t="s">
        <v>24</v>
      </c>
      <c r="C59" s="6" t="str">
        <f t="shared" si="0"/>
        <v>140 516 110 руб 26 копеек</v>
      </c>
      <c r="D59" s="2">
        <v>140516110.25999999</v>
      </c>
    </row>
    <row r="60" spans="1:4" s="1" customFormat="1" ht="18.75" customHeight="1">
      <c r="A60" s="47"/>
      <c r="B60" s="5" t="s">
        <v>20</v>
      </c>
      <c r="C60" s="6" t="str">
        <f t="shared" ref="C60:C64" si="6">SUBSTITUTE(TEXT(D60,"# ##0\ руб ,00\ копеек"),",",)</f>
        <v>166 450 290 руб 00 копеек</v>
      </c>
      <c r="D60" s="2">
        <v>166450290</v>
      </c>
    </row>
    <row r="61" spans="1:4" s="1" customFormat="1" ht="22.5" customHeight="1">
      <c r="A61" s="47"/>
      <c r="B61" s="5" t="s">
        <v>132</v>
      </c>
      <c r="C61" s="6" t="str">
        <f t="shared" ref="C61:C63" si="7">SUBSTITUTE(TEXT(D61,"# ##0\ руб ,00\ копеек"),",",)</f>
        <v>178 212 200 руб 96 копеек</v>
      </c>
      <c r="D61" s="2">
        <v>178212200.95999998</v>
      </c>
    </row>
    <row r="62" spans="1:4" s="1" customFormat="1" ht="22.5" customHeight="1">
      <c r="A62" s="47"/>
      <c r="B62" s="5" t="s">
        <v>148</v>
      </c>
      <c r="C62" s="6" t="str">
        <f t="shared" si="7"/>
        <v>166 918 800 руб 00 копеек</v>
      </c>
      <c r="D62" s="30">
        <v>166918800</v>
      </c>
    </row>
    <row r="63" spans="1:4" s="1" customFormat="1" ht="22.5" customHeight="1">
      <c r="A63" s="47"/>
      <c r="B63" s="5" t="s">
        <v>150</v>
      </c>
      <c r="C63" s="6" t="str">
        <f t="shared" si="7"/>
        <v>153 919 300 руб 00 копеек</v>
      </c>
      <c r="D63" s="30">
        <v>153919300</v>
      </c>
    </row>
    <row r="64" spans="1:4" s="1" customFormat="1" ht="22.5" customHeight="1">
      <c r="A64" s="48"/>
      <c r="B64" s="5" t="s">
        <v>188</v>
      </c>
      <c r="C64" s="6" t="str">
        <f t="shared" si="6"/>
        <v>155 524 900 руб 00 копеек</v>
      </c>
      <c r="D64" s="30">
        <v>155524900</v>
      </c>
    </row>
    <row r="65" spans="1:3" s="1" customFormat="1" ht="303" customHeight="1">
      <c r="A65" s="10" t="s">
        <v>10</v>
      </c>
      <c r="B65" s="56" t="s">
        <v>44</v>
      </c>
      <c r="C65" s="57"/>
    </row>
  </sheetData>
  <mergeCells count="18">
    <mergeCell ref="A3:C3"/>
    <mergeCell ref="A4:C4"/>
    <mergeCell ref="A5:C5"/>
    <mergeCell ref="B7:C7"/>
    <mergeCell ref="B9:C9"/>
    <mergeCell ref="B65:C65"/>
    <mergeCell ref="B8:C8"/>
    <mergeCell ref="A8:A9"/>
    <mergeCell ref="B13:C13"/>
    <mergeCell ref="B15:C15"/>
    <mergeCell ref="A13:A15"/>
    <mergeCell ref="B10:C10"/>
    <mergeCell ref="B11:C11"/>
    <mergeCell ref="B12:C12"/>
    <mergeCell ref="B14:C14"/>
    <mergeCell ref="B16:C16"/>
    <mergeCell ref="A17:A23"/>
    <mergeCell ref="A24:A64"/>
  </mergeCells>
  <pageMargins left="0.98425196850393704" right="0.39370078740157483" top="0.78740157480314965" bottom="0.78740157480314965" header="0.31496062992125984" footer="0.31496062992125984"/>
  <pageSetup paperSize="9" scale="53" orientation="portrait" verticalDpi="200"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view="pageBreakPreview" zoomScale="60" zoomScaleNormal="100" workbookViewId="0">
      <selection activeCell="B24" sqref="B24"/>
    </sheetView>
  </sheetViews>
  <sheetFormatPr defaultRowHeight="15"/>
  <cols>
    <col min="1" max="1" width="66" style="3" customWidth="1"/>
    <col min="2" max="2" width="73.140625" style="3" customWidth="1"/>
    <col min="3" max="3" width="32.28515625" style="3" bestFit="1" customWidth="1"/>
    <col min="4" max="4" width="30.28515625" style="3" bestFit="1" customWidth="1"/>
    <col min="5" max="8" width="9.140625" style="3"/>
    <col min="9" max="9" width="14" style="3" bestFit="1" customWidth="1"/>
    <col min="10" max="10" width="14.42578125" style="3" bestFit="1" customWidth="1"/>
    <col min="11" max="17" width="14" style="3" bestFit="1" customWidth="1"/>
    <col min="18" max="16384" width="9.140625" style="3"/>
  </cols>
  <sheetData>
    <row r="1" spans="1:17" s="1" customFormat="1" ht="18.75">
      <c r="C1" s="7" t="s">
        <v>28</v>
      </c>
    </row>
    <row r="2" spans="1:17" s="1" customFormat="1" ht="18.75">
      <c r="A2" s="8"/>
      <c r="B2" s="8"/>
    </row>
    <row r="3" spans="1:17" s="1" customFormat="1" ht="18.75">
      <c r="A3" s="49" t="s">
        <v>0</v>
      </c>
      <c r="B3" s="49"/>
      <c r="C3" s="49"/>
    </row>
    <row r="4" spans="1:17" s="1" customFormat="1" ht="18.75">
      <c r="A4" s="49" t="s">
        <v>1</v>
      </c>
      <c r="B4" s="49"/>
      <c r="C4" s="49"/>
    </row>
    <row r="5" spans="1:17" ht="47.25" customHeight="1">
      <c r="A5" s="50" t="s">
        <v>136</v>
      </c>
      <c r="B5" s="50"/>
      <c r="C5" s="50"/>
    </row>
    <row r="6" spans="1:17" ht="15.75">
      <c r="A6" s="9"/>
    </row>
    <row r="7" spans="1:17" s="1" customFormat="1" ht="43.5" customHeight="1">
      <c r="A7" s="10" t="s">
        <v>2</v>
      </c>
      <c r="B7" s="36" t="s">
        <v>46</v>
      </c>
      <c r="C7" s="37"/>
    </row>
    <row r="8" spans="1:17" s="1" customFormat="1" ht="37.5">
      <c r="A8" s="10" t="s">
        <v>3</v>
      </c>
      <c r="B8" s="36" t="s">
        <v>46</v>
      </c>
      <c r="C8" s="37"/>
    </row>
    <row r="9" spans="1:17" s="1" customFormat="1" ht="37.5">
      <c r="A9" s="10" t="s">
        <v>4</v>
      </c>
      <c r="B9" s="36" t="s">
        <v>46</v>
      </c>
      <c r="C9" s="37"/>
    </row>
    <row r="10" spans="1:17" s="1" customFormat="1" ht="44.25" customHeight="1">
      <c r="A10" s="10" t="s">
        <v>5</v>
      </c>
      <c r="B10" s="36" t="s">
        <v>47</v>
      </c>
      <c r="C10" s="37"/>
    </row>
    <row r="11" spans="1:17" s="1" customFormat="1" ht="54.75" customHeight="1">
      <c r="A11" s="10" t="s">
        <v>6</v>
      </c>
      <c r="B11" s="36" t="s">
        <v>48</v>
      </c>
      <c r="C11" s="37"/>
    </row>
    <row r="12" spans="1:17" s="1" customFormat="1" ht="90" customHeight="1">
      <c r="A12" s="10" t="s">
        <v>7</v>
      </c>
      <c r="B12" s="56" t="s">
        <v>49</v>
      </c>
      <c r="C12" s="57"/>
    </row>
    <row r="13" spans="1:17" s="1" customFormat="1" ht="37.5">
      <c r="A13" s="10" t="s">
        <v>8</v>
      </c>
      <c r="B13" s="38" t="s">
        <v>193</v>
      </c>
      <c r="C13" s="39"/>
      <c r="G13" s="19"/>
      <c r="I13" s="5" t="s">
        <v>173</v>
      </c>
      <c r="J13" s="5" t="s">
        <v>174</v>
      </c>
      <c r="K13" s="5" t="s">
        <v>175</v>
      </c>
      <c r="L13" s="5" t="s">
        <v>176</v>
      </c>
      <c r="M13" s="5" t="s">
        <v>177</v>
      </c>
      <c r="N13" s="5" t="s">
        <v>178</v>
      </c>
      <c r="O13" s="5" t="s">
        <v>179</v>
      </c>
      <c r="P13" s="5" t="s">
        <v>183</v>
      </c>
      <c r="Q13" s="5" t="s">
        <v>184</v>
      </c>
    </row>
    <row r="14" spans="1:17" s="1" customFormat="1" ht="37.5">
      <c r="A14" s="64" t="s">
        <v>9</v>
      </c>
      <c r="B14" s="11" t="s">
        <v>13</v>
      </c>
      <c r="C14" s="12" t="str">
        <f>SUBSTITUTE(TEXT(D14,"# ##0\ руб ,00\ копеек"),",",)</f>
        <v>71 095 788 руб 70 копеек</v>
      </c>
      <c r="D14" s="2">
        <f>SUM(D16:D25)</f>
        <v>71095788.700000003</v>
      </c>
      <c r="I14" s="1">
        <v>6630200</v>
      </c>
      <c r="J14" s="1">
        <v>7448888.7000000002</v>
      </c>
      <c r="K14" s="1">
        <v>7079600</v>
      </c>
      <c r="L14" s="1">
        <v>6870800</v>
      </c>
      <c r="M14" s="1">
        <v>6246300</v>
      </c>
      <c r="N14" s="1">
        <v>6913600</v>
      </c>
      <c r="O14" s="1">
        <v>6505946</v>
      </c>
      <c r="P14" s="1">
        <v>6419749</v>
      </c>
      <c r="Q14" s="1">
        <v>6419749</v>
      </c>
    </row>
    <row r="15" spans="1:17" s="1" customFormat="1" ht="18.75">
      <c r="A15" s="64"/>
      <c r="B15" s="13" t="s">
        <v>14</v>
      </c>
      <c r="C15" s="6"/>
      <c r="D15" s="2"/>
    </row>
    <row r="16" spans="1:17" s="1" customFormat="1" ht="21.75" customHeight="1">
      <c r="A16" s="64"/>
      <c r="B16" s="5" t="s">
        <v>15</v>
      </c>
      <c r="C16" s="6" t="str">
        <f t="shared" ref="C16:C32" si="0">SUBSTITUTE(TEXT(D16,"# ##0\ руб ,00\ копеек"),",",)</f>
        <v>6 630 200 руб 00 копеек</v>
      </c>
      <c r="D16" s="2">
        <f t="shared" ref="D16:D20" si="1">D28</f>
        <v>6630200</v>
      </c>
    </row>
    <row r="17" spans="1:4" s="1" customFormat="1" ht="22.5" customHeight="1">
      <c r="A17" s="64"/>
      <c r="B17" s="5" t="s">
        <v>16</v>
      </c>
      <c r="C17" s="6" t="str">
        <f t="shared" si="0"/>
        <v>7 448 888 руб 70 копеек</v>
      </c>
      <c r="D17" s="2">
        <f t="shared" si="1"/>
        <v>7448888.7000000002</v>
      </c>
    </row>
    <row r="18" spans="1:4" s="1" customFormat="1" ht="27.75" customHeight="1">
      <c r="A18" s="64"/>
      <c r="B18" s="5" t="s">
        <v>22</v>
      </c>
      <c r="C18" s="6" t="str">
        <f t="shared" si="0"/>
        <v>7 079 600 руб 00 копеек</v>
      </c>
      <c r="D18" s="2">
        <f t="shared" si="1"/>
        <v>7079600</v>
      </c>
    </row>
    <row r="19" spans="1:4" s="1" customFormat="1" ht="21.75" customHeight="1">
      <c r="A19" s="64"/>
      <c r="B19" s="5" t="s">
        <v>23</v>
      </c>
      <c r="C19" s="6" t="str">
        <f t="shared" si="0"/>
        <v>6 870 800 руб 00 копеек</v>
      </c>
      <c r="D19" s="2">
        <f t="shared" si="1"/>
        <v>6870800</v>
      </c>
    </row>
    <row r="20" spans="1:4" s="1" customFormat="1" ht="24.75" customHeight="1">
      <c r="A20" s="64"/>
      <c r="B20" s="5" t="s">
        <v>24</v>
      </c>
      <c r="C20" s="6" t="str">
        <f t="shared" si="0"/>
        <v>6 246 300 руб 00 копеек</v>
      </c>
      <c r="D20" s="2">
        <f t="shared" si="1"/>
        <v>6246300</v>
      </c>
    </row>
    <row r="21" spans="1:4" s="1" customFormat="1" ht="24.75" customHeight="1">
      <c r="A21" s="64"/>
      <c r="B21" s="5" t="s">
        <v>20</v>
      </c>
      <c r="C21" s="6" t="str">
        <f t="shared" si="0"/>
        <v>6 913 600 руб 00 копеек</v>
      </c>
      <c r="D21" s="2">
        <f>D33</f>
        <v>6913600</v>
      </c>
    </row>
    <row r="22" spans="1:4" s="1" customFormat="1" ht="22.5" customHeight="1">
      <c r="A22" s="64"/>
      <c r="B22" s="5" t="s">
        <v>132</v>
      </c>
      <c r="C22" s="6" t="str">
        <f>SUBSTITUTE(TEXT(D22,"# ##0\ руб ,00\ копеек"),",",)</f>
        <v>7 176 400 руб 00 копеек</v>
      </c>
      <c r="D22" s="2">
        <f>D34</f>
        <v>7176400</v>
      </c>
    </row>
    <row r="23" spans="1:4" s="1" customFormat="1" ht="22.5" customHeight="1">
      <c r="A23" s="64"/>
      <c r="B23" s="5" t="s">
        <v>148</v>
      </c>
      <c r="C23" s="6" t="str">
        <f>SUBSTITUTE(TEXT(D23,"# ##0\ руб ,00\ копеек"),",",)</f>
        <v>7 610 000 руб 00 копеек</v>
      </c>
      <c r="D23" s="2">
        <f>D35</f>
        <v>7610000</v>
      </c>
    </row>
    <row r="24" spans="1:4" s="1" customFormat="1" ht="22.5" customHeight="1">
      <c r="A24" s="64"/>
      <c r="B24" s="5" t="s">
        <v>150</v>
      </c>
      <c r="C24" s="6" t="str">
        <f>SUBSTITUTE(TEXT(D24,"# ##0\ руб ,00\ копеек"),",",)</f>
        <v>7 560 000 руб 00 копеек</v>
      </c>
      <c r="D24" s="2">
        <f>D36</f>
        <v>7560000</v>
      </c>
    </row>
    <row r="25" spans="1:4" s="1" customFormat="1" ht="22.5" customHeight="1">
      <c r="A25" s="64"/>
      <c r="B25" s="5" t="s">
        <v>188</v>
      </c>
      <c r="C25" s="6" t="str">
        <f>SUBSTITUTE(TEXT(D25,"# ##0\ руб ,00\ копеек"),",",)</f>
        <v>7 560 000 руб 00 копеек</v>
      </c>
      <c r="D25" s="2">
        <f>D37</f>
        <v>7560000</v>
      </c>
    </row>
    <row r="26" spans="1:4" s="1" customFormat="1" ht="37.5">
      <c r="A26" s="64"/>
      <c r="B26" s="13" t="s">
        <v>25</v>
      </c>
      <c r="C26" s="6" t="str">
        <f>SUBSTITUTE(TEXT(D26,"# ##0\ руб ,00\ копеек"),",",)</f>
        <v>71 095 788 руб 70 копеек</v>
      </c>
      <c r="D26" s="2">
        <f>SUM(D28:D37)</f>
        <v>71095788.700000003</v>
      </c>
    </row>
    <row r="27" spans="1:4" s="1" customFormat="1" ht="18.75">
      <c r="A27" s="64"/>
      <c r="B27" s="13" t="s">
        <v>14</v>
      </c>
      <c r="C27" s="6"/>
      <c r="D27" s="2"/>
    </row>
    <row r="28" spans="1:4" s="1" customFormat="1" ht="24.75" customHeight="1">
      <c r="A28" s="64"/>
      <c r="B28" s="5" t="s">
        <v>15</v>
      </c>
      <c r="C28" s="6" t="str">
        <f t="shared" si="0"/>
        <v>6 630 200 руб 00 копеек</v>
      </c>
      <c r="D28" s="2">
        <v>6630200</v>
      </c>
    </row>
    <row r="29" spans="1:4" s="1" customFormat="1" ht="27.75" customHeight="1">
      <c r="A29" s="64"/>
      <c r="B29" s="5" t="s">
        <v>16</v>
      </c>
      <c r="C29" s="6" t="str">
        <f t="shared" si="0"/>
        <v>7 448 888 руб 70 копеек</v>
      </c>
      <c r="D29" s="2">
        <v>7448888.7000000002</v>
      </c>
    </row>
    <row r="30" spans="1:4" s="1" customFormat="1" ht="26.25" customHeight="1">
      <c r="A30" s="64"/>
      <c r="B30" s="5" t="s">
        <v>22</v>
      </c>
      <c r="C30" s="6" t="str">
        <f t="shared" si="0"/>
        <v>7 079 600 руб 00 копеек</v>
      </c>
      <c r="D30" s="2">
        <v>7079600</v>
      </c>
    </row>
    <row r="31" spans="1:4" s="1" customFormat="1" ht="24.75" customHeight="1">
      <c r="A31" s="64"/>
      <c r="B31" s="5" t="s">
        <v>23</v>
      </c>
      <c r="C31" s="6" t="str">
        <f t="shared" si="0"/>
        <v>6 870 800 руб 00 копеек</v>
      </c>
      <c r="D31" s="2">
        <v>6870800</v>
      </c>
    </row>
    <row r="32" spans="1:4" s="1" customFormat="1" ht="24" customHeight="1">
      <c r="A32" s="64"/>
      <c r="B32" s="5" t="s">
        <v>24</v>
      </c>
      <c r="C32" s="6" t="str">
        <f t="shared" si="0"/>
        <v>6 246 300 руб 00 копеек</v>
      </c>
      <c r="D32" s="2">
        <v>6246300</v>
      </c>
    </row>
    <row r="33" spans="1:4" s="1" customFormat="1" ht="22.5" customHeight="1">
      <c r="A33" s="64"/>
      <c r="B33" s="5" t="s">
        <v>20</v>
      </c>
      <c r="C33" s="6" t="str">
        <f t="shared" ref="C33" si="2">SUBSTITUTE(TEXT(D33,"# ##0\ руб ,00\ копеек"),",",)</f>
        <v>6 913 600 руб 00 копеек</v>
      </c>
      <c r="D33" s="2">
        <v>6913600</v>
      </c>
    </row>
    <row r="34" spans="1:4" s="1" customFormat="1" ht="22.5" customHeight="1">
      <c r="A34" s="64"/>
      <c r="B34" s="5" t="s">
        <v>132</v>
      </c>
      <c r="C34" s="6" t="str">
        <f>SUBSTITUTE(TEXT(D34,"# ##0\ руб ,00\ копеек"),",",)</f>
        <v>7 176 400 руб 00 копеек</v>
      </c>
      <c r="D34" s="2">
        <v>7176400</v>
      </c>
    </row>
    <row r="35" spans="1:4" s="1" customFormat="1" ht="22.5" customHeight="1">
      <c r="A35" s="64"/>
      <c r="B35" s="5" t="s">
        <v>148</v>
      </c>
      <c r="C35" s="6" t="str">
        <f>SUBSTITUTE(TEXT(D35,"# ##0\ руб ,00\ копеек"),",",)</f>
        <v>7 610 000 руб 00 копеек</v>
      </c>
      <c r="D35" s="30">
        <v>7610000</v>
      </c>
    </row>
    <row r="36" spans="1:4" s="1" customFormat="1" ht="22.5" customHeight="1">
      <c r="A36" s="64"/>
      <c r="B36" s="5" t="s">
        <v>150</v>
      </c>
      <c r="C36" s="6" t="str">
        <f>SUBSTITUTE(TEXT(D36,"# ##0\ руб ,00\ копеек"),",",)</f>
        <v>7 560 000 руб 00 копеек</v>
      </c>
      <c r="D36" s="30">
        <v>7560000</v>
      </c>
    </row>
    <row r="37" spans="1:4" s="1" customFormat="1" ht="22.5" customHeight="1">
      <c r="A37" s="64"/>
      <c r="B37" s="5" t="s">
        <v>188</v>
      </c>
      <c r="C37" s="6" t="str">
        <f>SUBSTITUTE(TEXT(D37,"# ##0\ руб ,00\ копеек"),",",)</f>
        <v>7 560 000 руб 00 копеек</v>
      </c>
      <c r="D37" s="30">
        <v>7560000</v>
      </c>
    </row>
    <row r="38" spans="1:4" s="1" customFormat="1" ht="91.5" customHeight="1">
      <c r="A38" s="10" t="s">
        <v>10</v>
      </c>
      <c r="B38" s="56" t="s">
        <v>50</v>
      </c>
      <c r="C38" s="57"/>
    </row>
  </sheetData>
  <mergeCells count="12">
    <mergeCell ref="A3:C3"/>
    <mergeCell ref="A4:C4"/>
    <mergeCell ref="A5:C5"/>
    <mergeCell ref="B12:C12"/>
    <mergeCell ref="B13:C13"/>
    <mergeCell ref="A14:A37"/>
    <mergeCell ref="B38:C38"/>
    <mergeCell ref="B7:C7"/>
    <mergeCell ref="B8:C8"/>
    <mergeCell ref="B9:C9"/>
    <mergeCell ref="B10:C10"/>
    <mergeCell ref="B11:C11"/>
  </mergeCells>
  <pageMargins left="0.98425196850393704" right="0.39370078740157483" top="0.78740157480314965" bottom="0.78740157480314965" header="0.31496062992125984" footer="0.31496062992125984"/>
  <pageSetup paperSize="9" scale="50" orientation="portrait" verticalDpi="200" r:id="rId1"/>
  <headerFooter>
    <oddHeader>&amp;C&amp;P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3"/>
  <sheetViews>
    <sheetView view="pageBreakPreview" topLeftCell="A23" zoomScale="60" zoomScaleNormal="100" workbookViewId="0">
      <selection activeCell="B35" sqref="B35:C35"/>
    </sheetView>
  </sheetViews>
  <sheetFormatPr defaultRowHeight="15"/>
  <cols>
    <col min="1" max="1" width="66" style="3" customWidth="1"/>
    <col min="2" max="2" width="75.5703125" style="3" customWidth="1"/>
    <col min="3" max="3" width="49.42578125" style="3" customWidth="1"/>
    <col min="4" max="4" width="22" style="3" bestFit="1" customWidth="1"/>
    <col min="5" max="5" width="11.5703125" style="3" bestFit="1" customWidth="1"/>
    <col min="6" max="8" width="9.140625" style="3"/>
    <col min="9" max="17" width="19.7109375" style="3" bestFit="1" customWidth="1"/>
    <col min="18" max="16384" width="9.140625" style="3"/>
  </cols>
  <sheetData>
    <row r="1" spans="1:17" s="1" customFormat="1" ht="18.75">
      <c r="C1" s="7" t="s">
        <v>28</v>
      </c>
    </row>
    <row r="2" spans="1:17" s="1" customFormat="1" ht="18.75">
      <c r="A2" s="8"/>
      <c r="B2" s="8"/>
    </row>
    <row r="3" spans="1:17" s="1" customFormat="1" ht="18.75">
      <c r="A3" s="49" t="s">
        <v>0</v>
      </c>
      <c r="B3" s="49"/>
      <c r="C3" s="49"/>
    </row>
    <row r="4" spans="1:17" s="1" customFormat="1" ht="18.75">
      <c r="A4" s="49" t="s">
        <v>1</v>
      </c>
      <c r="B4" s="49"/>
      <c r="C4" s="49"/>
    </row>
    <row r="5" spans="1:17" ht="44.25" customHeight="1">
      <c r="A5" s="50" t="s">
        <v>187</v>
      </c>
      <c r="B5" s="50"/>
      <c r="C5" s="50"/>
    </row>
    <row r="6" spans="1:17" ht="15.75">
      <c r="A6" s="9"/>
    </row>
    <row r="7" spans="1:17" s="1" customFormat="1" ht="43.5" customHeight="1">
      <c r="A7" s="10" t="s">
        <v>2</v>
      </c>
      <c r="B7" s="36" t="s">
        <v>53</v>
      </c>
      <c r="C7" s="37"/>
    </row>
    <row r="8" spans="1:17" s="1" customFormat="1" ht="37.5">
      <c r="A8" s="10" t="s">
        <v>3</v>
      </c>
      <c r="B8" s="36" t="s">
        <v>53</v>
      </c>
      <c r="C8" s="37"/>
    </row>
    <row r="9" spans="1:17" s="1" customFormat="1" ht="90" customHeight="1">
      <c r="A9" s="10" t="s">
        <v>4</v>
      </c>
      <c r="B9" s="36" t="s">
        <v>163</v>
      </c>
      <c r="C9" s="37"/>
    </row>
    <row r="10" spans="1:17" s="1" customFormat="1" ht="409.6" customHeight="1">
      <c r="A10" s="10" t="s">
        <v>5</v>
      </c>
      <c r="B10" s="36" t="s">
        <v>164</v>
      </c>
      <c r="C10" s="37"/>
    </row>
    <row r="11" spans="1:17" s="1" customFormat="1" ht="68.25" customHeight="1">
      <c r="A11" s="10" t="s">
        <v>6</v>
      </c>
      <c r="B11" s="36" t="s">
        <v>54</v>
      </c>
      <c r="C11" s="37"/>
    </row>
    <row r="12" spans="1:17" s="1" customFormat="1" ht="378" customHeight="1">
      <c r="A12" s="10" t="s">
        <v>7</v>
      </c>
      <c r="B12" s="56" t="s">
        <v>55</v>
      </c>
      <c r="C12" s="57"/>
    </row>
    <row r="13" spans="1:17" s="1" customFormat="1" ht="37.5">
      <c r="A13" s="10" t="s">
        <v>8</v>
      </c>
      <c r="B13" s="38" t="s">
        <v>194</v>
      </c>
      <c r="C13" s="39"/>
    </row>
    <row r="14" spans="1:17" s="1" customFormat="1" ht="37.5" customHeight="1">
      <c r="A14" s="51" t="s">
        <v>9</v>
      </c>
      <c r="B14" s="11" t="s">
        <v>13</v>
      </c>
      <c r="C14" s="12" t="str">
        <f>SUBSTITUTE(TEXT(D14,"# ##0\ руб ,00\ копеек"),",",)</f>
        <v>8 160 340 176 руб 33 копеек</v>
      </c>
      <c r="D14" s="2">
        <f>SUM(D16:D25)</f>
        <v>8160340176.3300009</v>
      </c>
    </row>
    <row r="15" spans="1:17" s="1" customFormat="1" ht="18.75">
      <c r="A15" s="52"/>
      <c r="B15" s="13" t="s">
        <v>14</v>
      </c>
      <c r="C15" s="6"/>
      <c r="D15" s="2"/>
    </row>
    <row r="16" spans="1:17" s="1" customFormat="1" ht="21.75" customHeight="1">
      <c r="A16" s="52"/>
      <c r="B16" s="5" t="s">
        <v>15</v>
      </c>
      <c r="C16" s="6" t="str">
        <f t="shared" ref="C16:C57" si="0">SUBSTITUTE(TEXT(D16,"# ##0\ руб ,00\ копеек"),",",)</f>
        <v>710 499 789 руб 19 копеек</v>
      </c>
      <c r="D16" s="2">
        <f t="shared" ref="D16:D21" si="1">D41+D53+D29</f>
        <v>710499789.19000006</v>
      </c>
      <c r="I16" s="5" t="s">
        <v>173</v>
      </c>
      <c r="J16" s="5" t="s">
        <v>174</v>
      </c>
      <c r="K16" s="5" t="s">
        <v>175</v>
      </c>
      <c r="L16" s="5" t="s">
        <v>176</v>
      </c>
      <c r="M16" s="5" t="s">
        <v>177</v>
      </c>
      <c r="N16" s="5" t="s">
        <v>178</v>
      </c>
      <c r="O16" s="5" t="s">
        <v>179</v>
      </c>
      <c r="P16" s="5" t="s">
        <v>183</v>
      </c>
      <c r="Q16" s="5" t="s">
        <v>184</v>
      </c>
    </row>
    <row r="17" spans="1:17" s="1" customFormat="1" ht="22.5" customHeight="1">
      <c r="A17" s="52"/>
      <c r="B17" s="5" t="s">
        <v>16</v>
      </c>
      <c r="C17" s="6" t="str">
        <f t="shared" si="0"/>
        <v>774 844 496 руб 59 копеек</v>
      </c>
      <c r="D17" s="2">
        <f t="shared" si="1"/>
        <v>774844496.59000003</v>
      </c>
      <c r="I17" s="2">
        <v>710499789.19000006</v>
      </c>
      <c r="J17" s="2">
        <v>774844496.59000003</v>
      </c>
      <c r="K17" s="2">
        <v>683075482</v>
      </c>
      <c r="L17" s="2">
        <v>700277239</v>
      </c>
      <c r="M17" s="2">
        <v>807285730.81999993</v>
      </c>
      <c r="N17" s="2">
        <v>854362747.33000004</v>
      </c>
      <c r="O17" s="2">
        <v>814740327.33000004</v>
      </c>
      <c r="P17" s="2">
        <v>841094283.65999997</v>
      </c>
      <c r="Q17" s="2">
        <v>841094283.65999997</v>
      </c>
    </row>
    <row r="18" spans="1:17" s="1" customFormat="1" ht="27.75" customHeight="1">
      <c r="A18" s="52"/>
      <c r="B18" s="5" t="s">
        <v>22</v>
      </c>
      <c r="C18" s="6" t="str">
        <f t="shared" si="0"/>
        <v>683 075 482 руб 00 копеек</v>
      </c>
      <c r="D18" s="2">
        <f t="shared" si="1"/>
        <v>683075482</v>
      </c>
    </row>
    <row r="19" spans="1:17" s="1" customFormat="1" ht="21.75" customHeight="1">
      <c r="A19" s="52"/>
      <c r="B19" s="5" t="s">
        <v>23</v>
      </c>
      <c r="C19" s="6" t="str">
        <f t="shared" si="0"/>
        <v>700 277 239 руб 00 копеек</v>
      </c>
      <c r="D19" s="2">
        <f t="shared" si="1"/>
        <v>700277239</v>
      </c>
    </row>
    <row r="20" spans="1:17" s="1" customFormat="1" ht="24.75" customHeight="1">
      <c r="A20" s="52"/>
      <c r="B20" s="5" t="s">
        <v>24</v>
      </c>
      <c r="C20" s="6" t="str">
        <f t="shared" si="0"/>
        <v>807 285 730 руб 82 копеек</v>
      </c>
      <c r="D20" s="2">
        <f t="shared" si="1"/>
        <v>807285730.81999993</v>
      </c>
      <c r="I20" s="2"/>
    </row>
    <row r="21" spans="1:17" s="1" customFormat="1" ht="24.75" customHeight="1">
      <c r="A21" s="52"/>
      <c r="B21" s="5" t="s">
        <v>20</v>
      </c>
      <c r="C21" s="6" t="str">
        <f t="shared" si="0"/>
        <v>854 362 747 руб 33 копеек</v>
      </c>
      <c r="D21" s="2">
        <f t="shared" si="1"/>
        <v>854362747.33000004</v>
      </c>
      <c r="I21" s="2"/>
    </row>
    <row r="22" spans="1:17" s="1" customFormat="1" ht="22.5" customHeight="1">
      <c r="A22" s="52"/>
      <c r="B22" s="5" t="s">
        <v>132</v>
      </c>
      <c r="C22" s="6" t="str">
        <f t="shared" ref="C22:C24" si="2">SUBSTITUTE(TEXT(D22,"# ##0\ руб ,00\ копеек"),",",)</f>
        <v>946 272 938 руб 12 копеек</v>
      </c>
      <c r="D22" s="2">
        <f t="shared" ref="D22" si="3">D47+D59+D35</f>
        <v>946272938.12000012</v>
      </c>
      <c r="I22" s="2"/>
    </row>
    <row r="23" spans="1:17" s="1" customFormat="1" ht="22.5" customHeight="1">
      <c r="A23" s="52"/>
      <c r="B23" s="5" t="s">
        <v>148</v>
      </c>
      <c r="C23" s="6" t="str">
        <f t="shared" si="2"/>
        <v>923 313 147 руб 76 копеек</v>
      </c>
      <c r="D23" s="2">
        <f>D48+D60+D36</f>
        <v>923313147.75999999</v>
      </c>
      <c r="I23" s="2"/>
    </row>
    <row r="24" spans="1:17" s="1" customFormat="1" ht="22.5" customHeight="1">
      <c r="A24" s="52"/>
      <c r="B24" s="5" t="s">
        <v>150</v>
      </c>
      <c r="C24" s="6" t="str">
        <f t="shared" si="2"/>
        <v>860 697 867 руб 76 копеек</v>
      </c>
      <c r="D24" s="2">
        <f t="shared" ref="D24:D25" si="4">D49+D61+D37</f>
        <v>860697867.75999999</v>
      </c>
      <c r="I24" s="2"/>
    </row>
    <row r="25" spans="1:17" s="1" customFormat="1" ht="22.5" customHeight="1">
      <c r="A25" s="52"/>
      <c r="B25" s="5" t="s">
        <v>188</v>
      </c>
      <c r="C25" s="6" t="str">
        <f t="shared" si="0"/>
        <v>899 710 737 руб 76 копеек</v>
      </c>
      <c r="D25" s="2">
        <f t="shared" si="4"/>
        <v>899710737.75999999</v>
      </c>
      <c r="I25" s="2"/>
    </row>
    <row r="26" spans="1:17" s="1" customFormat="1" ht="18.75">
      <c r="A26" s="52"/>
      <c r="B26" s="13" t="s">
        <v>52</v>
      </c>
      <c r="C26" s="14"/>
      <c r="I26" s="2"/>
    </row>
    <row r="27" spans="1:17" s="1" customFormat="1" ht="18.75">
      <c r="A27" s="52"/>
      <c r="B27" s="13" t="s">
        <v>56</v>
      </c>
      <c r="C27" s="6" t="str">
        <f>SUBSTITUTE(TEXT(D27,"# ##0\ руб ,00\ копеек"),",",)</f>
        <v>171 518 895 руб 67 копеек</v>
      </c>
      <c r="D27" s="2">
        <f>SUM(D28:D38)</f>
        <v>171518895.67000002</v>
      </c>
      <c r="I27" s="2"/>
    </row>
    <row r="28" spans="1:17" s="1" customFormat="1" ht="18.75">
      <c r="A28" s="52"/>
      <c r="B28" s="13" t="s">
        <v>14</v>
      </c>
      <c r="C28" s="6"/>
      <c r="D28" s="2"/>
      <c r="I28" s="2"/>
    </row>
    <row r="29" spans="1:17" s="1" customFormat="1" ht="18.75">
      <c r="A29" s="52"/>
      <c r="B29" s="5" t="s">
        <v>15</v>
      </c>
      <c r="C29" s="6" t="str">
        <f t="shared" ref="C29:C39" si="5">SUBSTITUTE(TEXT(D29,"# ##0\ руб ,00\ копеек"),",",)</f>
        <v>984 850 руб 00 копеек</v>
      </c>
      <c r="D29" s="2">
        <v>984850</v>
      </c>
      <c r="I29" s="2"/>
    </row>
    <row r="30" spans="1:17" s="1" customFormat="1" ht="18.75">
      <c r="A30" s="52"/>
      <c r="B30" s="5" t="s">
        <v>16</v>
      </c>
      <c r="C30" s="6" t="str">
        <f t="shared" si="5"/>
        <v>0 руб 00 копеек</v>
      </c>
      <c r="D30" s="2">
        <v>0</v>
      </c>
    </row>
    <row r="31" spans="1:17" s="1" customFormat="1" ht="18.75">
      <c r="A31" s="52"/>
      <c r="B31" s="5" t="s">
        <v>22</v>
      </c>
      <c r="C31" s="6" t="str">
        <f t="shared" si="5"/>
        <v>0 руб 00 копеек</v>
      </c>
      <c r="D31" s="2">
        <v>0</v>
      </c>
    </row>
    <row r="32" spans="1:17" s="1" customFormat="1" ht="18.75">
      <c r="A32" s="52"/>
      <c r="B32" s="5" t="s">
        <v>23</v>
      </c>
      <c r="C32" s="6" t="str">
        <f t="shared" si="5"/>
        <v>0 руб 00 копеек</v>
      </c>
      <c r="D32" s="2">
        <v>0</v>
      </c>
    </row>
    <row r="33" spans="1:4" s="1" customFormat="1" ht="18.75">
      <c r="A33" s="52"/>
      <c r="B33" s="5" t="s">
        <v>24</v>
      </c>
      <c r="C33" s="6" t="str">
        <f t="shared" si="5"/>
        <v>1 479 001 руб 24 копеек</v>
      </c>
      <c r="D33" s="16">
        <v>1479001.24</v>
      </c>
    </row>
    <row r="34" spans="1:4" s="1" customFormat="1" ht="18.75">
      <c r="A34" s="53"/>
      <c r="B34" s="31" t="s">
        <v>20</v>
      </c>
      <c r="C34" s="32" t="str">
        <f t="shared" si="5"/>
        <v>0 руб 00 копеек</v>
      </c>
      <c r="D34" s="2">
        <v>0</v>
      </c>
    </row>
    <row r="35" spans="1:4" s="1" customFormat="1" ht="22.5" customHeight="1">
      <c r="A35" s="46"/>
      <c r="B35" s="33" t="s">
        <v>132</v>
      </c>
      <c r="C35" s="12" t="str">
        <f t="shared" ref="C35:C37" si="6">SUBSTITUTE(TEXT(D35,"# ##0\ руб ,00\ копеек"),",",)</f>
        <v>67 718 444 руб 43 копеек</v>
      </c>
      <c r="D35" s="2">
        <v>67718444.430000007</v>
      </c>
    </row>
    <row r="36" spans="1:4" s="1" customFormat="1" ht="22.5" customHeight="1">
      <c r="A36" s="47"/>
      <c r="B36" s="5" t="s">
        <v>148</v>
      </c>
      <c r="C36" s="6" t="str">
        <f t="shared" si="6"/>
        <v>33 904 100 руб 00 копеек</v>
      </c>
      <c r="D36" s="30">
        <v>33904100</v>
      </c>
    </row>
    <row r="37" spans="1:4" s="1" customFormat="1" ht="22.5" customHeight="1">
      <c r="A37" s="47"/>
      <c r="B37" s="5" t="s">
        <v>150</v>
      </c>
      <c r="C37" s="6" t="str">
        <f t="shared" si="6"/>
        <v>33 904 100 руб 00 копеек</v>
      </c>
      <c r="D37" s="30">
        <v>33904100</v>
      </c>
    </row>
    <row r="38" spans="1:4" s="1" customFormat="1" ht="22.5" customHeight="1">
      <c r="A38" s="47"/>
      <c r="B38" s="5" t="s">
        <v>188</v>
      </c>
      <c r="C38" s="6" t="str">
        <f t="shared" si="5"/>
        <v>33 528 400 руб 00 копеек</v>
      </c>
      <c r="D38" s="30">
        <v>33528400</v>
      </c>
    </row>
    <row r="39" spans="1:4" s="1" customFormat="1" ht="18.75">
      <c r="A39" s="47"/>
      <c r="B39" s="13" t="s">
        <v>45</v>
      </c>
      <c r="C39" s="6" t="str">
        <f t="shared" si="5"/>
        <v>5 545 561 463 руб 21 копеек</v>
      </c>
      <c r="D39" s="2">
        <f>SUM(D41:D50)</f>
        <v>5545561463.21</v>
      </c>
    </row>
    <row r="40" spans="1:4" s="1" customFormat="1" ht="18.75">
      <c r="A40" s="47"/>
      <c r="B40" s="13" t="s">
        <v>14</v>
      </c>
      <c r="C40" s="6"/>
      <c r="D40" s="2"/>
    </row>
    <row r="41" spans="1:4" s="1" customFormat="1" ht="24.75" customHeight="1">
      <c r="A41" s="47"/>
      <c r="B41" s="5" t="s">
        <v>15</v>
      </c>
      <c r="C41" s="6" t="str">
        <f t="shared" si="0"/>
        <v>487 968 139 руб 19 копеек</v>
      </c>
      <c r="D41" s="2">
        <v>487968139.19</v>
      </c>
    </row>
    <row r="42" spans="1:4" s="1" customFormat="1" ht="27.75" customHeight="1">
      <c r="A42" s="47"/>
      <c r="B42" s="5" t="s">
        <v>16</v>
      </c>
      <c r="C42" s="6" t="str">
        <f t="shared" si="0"/>
        <v>510 984 092 руб 38 копеек</v>
      </c>
      <c r="D42" s="2">
        <v>510984092.38</v>
      </c>
    </row>
    <row r="43" spans="1:4" s="1" customFormat="1" ht="26.25" customHeight="1">
      <c r="A43" s="47"/>
      <c r="B43" s="5" t="s">
        <v>22</v>
      </c>
      <c r="C43" s="6" t="str">
        <f t="shared" si="0"/>
        <v>467 757 800 руб 00 копеек</v>
      </c>
      <c r="D43" s="2">
        <v>467757800</v>
      </c>
    </row>
    <row r="44" spans="1:4" s="1" customFormat="1" ht="24.75" customHeight="1">
      <c r="A44" s="47"/>
      <c r="B44" s="5" t="s">
        <v>23</v>
      </c>
      <c r="C44" s="6" t="str">
        <f t="shared" si="0"/>
        <v>479 177 100 руб 00 копеек</v>
      </c>
      <c r="D44" s="2">
        <v>479177100</v>
      </c>
    </row>
    <row r="45" spans="1:4" s="1" customFormat="1" ht="24" customHeight="1">
      <c r="A45" s="47"/>
      <c r="B45" s="5" t="s">
        <v>24</v>
      </c>
      <c r="C45" s="6" t="str">
        <f t="shared" si="0"/>
        <v>530 517 167 руб 46 копеек</v>
      </c>
      <c r="D45" s="2">
        <v>530517167.45999998</v>
      </c>
    </row>
    <row r="46" spans="1:4" s="1" customFormat="1" ht="22.5" customHeight="1">
      <c r="A46" s="47"/>
      <c r="B46" s="5" t="s">
        <v>20</v>
      </c>
      <c r="C46" s="6" t="str">
        <f t="shared" si="0"/>
        <v>588 719 457 руб 33 копеек</v>
      </c>
      <c r="D46" s="2">
        <v>588719457.33000004</v>
      </c>
    </row>
    <row r="47" spans="1:4" s="1" customFormat="1" ht="22.5" customHeight="1">
      <c r="A47" s="47"/>
      <c r="B47" s="5" t="s">
        <v>132</v>
      </c>
      <c r="C47" s="6" t="str">
        <f t="shared" ref="C47:C49" si="7">SUBSTITUTE(TEXT(D47,"# ##0\ руб ,00\ копеек"),",",)</f>
        <v>618 688 867 руб 57 копеек</v>
      </c>
      <c r="D47" s="2">
        <v>618688867.57000005</v>
      </c>
    </row>
    <row r="48" spans="1:4" s="1" customFormat="1" ht="22.5" customHeight="1">
      <c r="A48" s="47"/>
      <c r="B48" s="5" t="s">
        <v>148</v>
      </c>
      <c r="C48" s="6" t="str">
        <f t="shared" si="7"/>
        <v>594 976 079 руб 76 копеек</v>
      </c>
      <c r="D48" s="30">
        <v>594976079.75999999</v>
      </c>
    </row>
    <row r="49" spans="1:4" s="1" customFormat="1" ht="22.5" customHeight="1">
      <c r="A49" s="47"/>
      <c r="B49" s="5" t="s">
        <v>150</v>
      </c>
      <c r="C49" s="6" t="str">
        <f t="shared" si="7"/>
        <v>618 432 179 руб 76 копеек</v>
      </c>
      <c r="D49" s="30">
        <v>618432179.75999999</v>
      </c>
    </row>
    <row r="50" spans="1:4" s="1" customFormat="1" ht="22.5" customHeight="1">
      <c r="A50" s="47"/>
      <c r="B50" s="5" t="s">
        <v>188</v>
      </c>
      <c r="C50" s="6" t="str">
        <f t="shared" si="0"/>
        <v>648 340 579 руб 76 копеек</v>
      </c>
      <c r="D50" s="30">
        <v>648340579.75999999</v>
      </c>
    </row>
    <row r="51" spans="1:4" s="1" customFormat="1" ht="37.5">
      <c r="A51" s="47"/>
      <c r="B51" s="13" t="s">
        <v>25</v>
      </c>
      <c r="C51" s="6" t="str">
        <f t="shared" si="0"/>
        <v>2 443 259 817 руб 45 копеек</v>
      </c>
      <c r="D51" s="2">
        <f>SUM(D53:D62)</f>
        <v>2443259817.4499998</v>
      </c>
    </row>
    <row r="52" spans="1:4" s="1" customFormat="1" ht="18.75">
      <c r="A52" s="47"/>
      <c r="B52" s="13" t="s">
        <v>14</v>
      </c>
      <c r="C52" s="6"/>
      <c r="D52" s="2"/>
    </row>
    <row r="53" spans="1:4" s="1" customFormat="1" ht="18.75">
      <c r="A53" s="47"/>
      <c r="B53" s="5" t="s">
        <v>15</v>
      </c>
      <c r="C53" s="6" t="str">
        <f t="shared" si="0"/>
        <v>221 546 800 руб 00 копеек</v>
      </c>
      <c r="D53" s="2">
        <v>221546800</v>
      </c>
    </row>
    <row r="54" spans="1:4" s="1" customFormat="1" ht="18.75">
      <c r="A54" s="47"/>
      <c r="B54" s="5" t="s">
        <v>16</v>
      </c>
      <c r="C54" s="6" t="str">
        <f t="shared" si="0"/>
        <v>263 860 404 руб 21 копеек</v>
      </c>
      <c r="D54" s="2">
        <v>263860404.21000001</v>
      </c>
    </row>
    <row r="55" spans="1:4" s="1" customFormat="1" ht="18.75">
      <c r="A55" s="47"/>
      <c r="B55" s="5" t="s">
        <v>22</v>
      </c>
      <c r="C55" s="6" t="str">
        <f t="shared" si="0"/>
        <v>215 317 682 руб 00 копеек</v>
      </c>
      <c r="D55" s="2">
        <v>215317682</v>
      </c>
    </row>
    <row r="56" spans="1:4" s="1" customFormat="1" ht="18.75">
      <c r="A56" s="47"/>
      <c r="B56" s="5" t="s">
        <v>23</v>
      </c>
      <c r="C56" s="6" t="str">
        <f t="shared" si="0"/>
        <v>221 100 139 руб 00 копеек</v>
      </c>
      <c r="D56" s="4">
        <f>221800139-700000</f>
        <v>221100139</v>
      </c>
    </row>
    <row r="57" spans="1:4" s="1" customFormat="1" ht="18.75">
      <c r="A57" s="47"/>
      <c r="B57" s="5" t="s">
        <v>24</v>
      </c>
      <c r="C57" s="6" t="str">
        <f t="shared" si="0"/>
        <v>275 289 562 руб 12 копеек</v>
      </c>
      <c r="D57" s="2">
        <v>275289562.12</v>
      </c>
    </row>
    <row r="58" spans="1:4" s="1" customFormat="1" ht="18.75">
      <c r="A58" s="47"/>
      <c r="B58" s="5" t="s">
        <v>20</v>
      </c>
      <c r="C58" s="6" t="str">
        <f t="shared" ref="C58:C62" si="8">SUBSTITUTE(TEXT(D58,"# ##0\ руб ,00\ копеек"),",",)</f>
        <v>265 643 290 руб 00 копеек</v>
      </c>
      <c r="D58" s="2">
        <v>265643290</v>
      </c>
    </row>
    <row r="59" spans="1:4" s="1" customFormat="1" ht="22.5" customHeight="1">
      <c r="A59" s="47"/>
      <c r="B59" s="5" t="s">
        <v>132</v>
      </c>
      <c r="C59" s="6" t="str">
        <f t="shared" ref="C59:C61" si="9">SUBSTITUTE(TEXT(D59,"# ##0\ руб ,00\ копеек"),",",)</f>
        <v>259 865 626 руб 12 копеек</v>
      </c>
      <c r="D59" s="2">
        <f>261465626.12-1600000</f>
        <v>259865626.12</v>
      </c>
    </row>
    <row r="60" spans="1:4" s="1" customFormat="1" ht="22.5" customHeight="1">
      <c r="A60" s="47"/>
      <c r="B60" s="5" t="s">
        <v>148</v>
      </c>
      <c r="C60" s="6" t="str">
        <f t="shared" si="9"/>
        <v>294 432 968 руб 00 копеек</v>
      </c>
      <c r="D60" s="30">
        <v>294432968</v>
      </c>
    </row>
    <row r="61" spans="1:4" s="1" customFormat="1" ht="22.5" customHeight="1">
      <c r="A61" s="47"/>
      <c r="B61" s="5" t="s">
        <v>150</v>
      </c>
      <c r="C61" s="6" t="str">
        <f t="shared" si="9"/>
        <v>208 361 588 руб 00 копеек</v>
      </c>
      <c r="D61" s="30">
        <v>208361588</v>
      </c>
    </row>
    <row r="62" spans="1:4" s="1" customFormat="1" ht="22.5" customHeight="1">
      <c r="A62" s="48"/>
      <c r="B62" s="5" t="s">
        <v>188</v>
      </c>
      <c r="C62" s="6" t="str">
        <f t="shared" si="8"/>
        <v>217 841 758 руб 00 копеек</v>
      </c>
      <c r="D62" s="30">
        <v>217841758</v>
      </c>
    </row>
    <row r="63" spans="1:4" s="1" customFormat="1" ht="277.5" customHeight="1">
      <c r="A63" s="10" t="s">
        <v>10</v>
      </c>
      <c r="B63" s="56" t="s">
        <v>152</v>
      </c>
      <c r="C63" s="57"/>
    </row>
  </sheetData>
  <mergeCells count="13">
    <mergeCell ref="A3:C3"/>
    <mergeCell ref="A4:C4"/>
    <mergeCell ref="A5:C5"/>
    <mergeCell ref="B12:C12"/>
    <mergeCell ref="B13:C13"/>
    <mergeCell ref="A14:A34"/>
    <mergeCell ref="A35:A62"/>
    <mergeCell ref="B63:C63"/>
    <mergeCell ref="B7:C7"/>
    <mergeCell ref="B8:C8"/>
    <mergeCell ref="B9:C9"/>
    <mergeCell ref="B10:C10"/>
    <mergeCell ref="B11:C11"/>
  </mergeCells>
  <pageMargins left="0.98425196850393704" right="0.39370078740157483" top="0.78740157480314965" bottom="0.78740157480314965" header="0.31496062992125984" footer="0.31496062992125984"/>
  <pageSetup paperSize="9" scale="45" orientation="portrait" r:id="rId1"/>
  <headerFooter>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5"/>
  <sheetViews>
    <sheetView view="pageBreakPreview" topLeftCell="A10" zoomScale="55" zoomScaleNormal="100" zoomScaleSheetLayoutView="55" workbookViewId="0">
      <selection activeCell="C21" sqref="C21"/>
    </sheetView>
  </sheetViews>
  <sheetFormatPr defaultRowHeight="15"/>
  <cols>
    <col min="1" max="1" width="66" style="3" customWidth="1"/>
    <col min="2" max="2" width="65.85546875" style="3" customWidth="1"/>
    <col min="3" max="3" width="45.140625" style="3" customWidth="1"/>
    <col min="4" max="4" width="30.28515625" style="3" bestFit="1" customWidth="1"/>
    <col min="5" max="16384" width="9.140625" style="3"/>
  </cols>
  <sheetData>
    <row r="1" spans="1:16" s="1" customFormat="1" ht="18.75">
      <c r="C1" s="7" t="s">
        <v>28</v>
      </c>
    </row>
    <row r="2" spans="1:16" s="1" customFormat="1" ht="18.75">
      <c r="A2" s="8"/>
      <c r="B2" s="8"/>
    </row>
    <row r="3" spans="1:16" s="1" customFormat="1" ht="18.75">
      <c r="A3" s="49" t="s">
        <v>0</v>
      </c>
      <c r="B3" s="49"/>
      <c r="C3" s="49"/>
    </row>
    <row r="4" spans="1:16" s="1" customFormat="1" ht="18.75">
      <c r="A4" s="49" t="s">
        <v>1</v>
      </c>
      <c r="B4" s="49"/>
      <c r="C4" s="49"/>
    </row>
    <row r="5" spans="1:16" ht="38.25" customHeight="1">
      <c r="A5" s="50" t="s">
        <v>137</v>
      </c>
      <c r="B5" s="50"/>
      <c r="C5" s="50"/>
    </row>
    <row r="6" spans="1:16" ht="15.75">
      <c r="A6" s="9"/>
    </row>
    <row r="7" spans="1:16" s="1" customFormat="1" ht="43.5" customHeight="1">
      <c r="A7" s="10" t="s">
        <v>2</v>
      </c>
      <c r="B7" s="36" t="s">
        <v>57</v>
      </c>
      <c r="C7" s="37"/>
    </row>
    <row r="8" spans="1:16" s="1" customFormat="1" ht="37.5">
      <c r="A8" s="10" t="s">
        <v>3</v>
      </c>
      <c r="B8" s="36" t="s">
        <v>186</v>
      </c>
      <c r="C8" s="37"/>
    </row>
    <row r="9" spans="1:16" s="1" customFormat="1" ht="145.5" customHeight="1">
      <c r="A9" s="10" t="s">
        <v>4</v>
      </c>
      <c r="B9" s="56" t="s">
        <v>165</v>
      </c>
      <c r="C9" s="57"/>
    </row>
    <row r="10" spans="1:16" s="1" customFormat="1" ht="152.25" customHeight="1">
      <c r="A10" s="10" t="s">
        <v>5</v>
      </c>
      <c r="B10" s="36" t="s">
        <v>58</v>
      </c>
      <c r="C10" s="37"/>
    </row>
    <row r="11" spans="1:16" s="1" customFormat="1" ht="126" customHeight="1">
      <c r="A11" s="10" t="s">
        <v>6</v>
      </c>
      <c r="B11" s="56" t="s">
        <v>59</v>
      </c>
      <c r="C11" s="57"/>
    </row>
    <row r="12" spans="1:16" s="1" customFormat="1" ht="409.6" customHeight="1">
      <c r="A12" s="10" t="s">
        <v>7</v>
      </c>
      <c r="B12" s="56" t="s">
        <v>60</v>
      </c>
      <c r="C12" s="57"/>
    </row>
    <row r="13" spans="1:16" s="1" customFormat="1" ht="37.5">
      <c r="A13" s="10" t="s">
        <v>8</v>
      </c>
      <c r="B13" s="38" t="s">
        <v>195</v>
      </c>
      <c r="C13" s="39"/>
    </row>
    <row r="14" spans="1:16" s="1" customFormat="1" ht="37.5">
      <c r="A14" s="64" t="s">
        <v>9</v>
      </c>
      <c r="B14" s="11" t="s">
        <v>13</v>
      </c>
      <c r="C14" s="12" t="str">
        <f>SUBSTITUTE(TEXT(D14,"# ##0\ руб ,00\ копеек"),",",)</f>
        <v>1 946 000 руб 00 копеек</v>
      </c>
      <c r="D14" s="2">
        <f>SUM(D16:D23)</f>
        <v>1946000</v>
      </c>
    </row>
    <row r="15" spans="1:16" s="1" customFormat="1" ht="37.5">
      <c r="A15" s="64"/>
      <c r="B15" s="13" t="s">
        <v>14</v>
      </c>
      <c r="C15" s="6"/>
      <c r="D15" s="2"/>
      <c r="J15" s="5" t="s">
        <v>22</v>
      </c>
      <c r="K15" s="5" t="s">
        <v>23</v>
      </c>
      <c r="L15" s="5" t="s">
        <v>24</v>
      </c>
      <c r="M15" s="5" t="s">
        <v>20</v>
      </c>
      <c r="N15" s="5" t="s">
        <v>132</v>
      </c>
      <c r="O15" s="5" t="s">
        <v>148</v>
      </c>
      <c r="P15" s="5" t="s">
        <v>150</v>
      </c>
    </row>
    <row r="16" spans="1:16" s="1" customFormat="1" ht="27.75" customHeight="1">
      <c r="A16" s="64"/>
      <c r="B16" s="5" t="s">
        <v>22</v>
      </c>
      <c r="C16" s="6" t="str">
        <f t="shared" ref="C16:C29" si="0">SUBSTITUTE(TEXT(D16,"# ##0\ руб ,00\ копеек"),",",)</f>
        <v>276 000 руб 00 копеек</v>
      </c>
      <c r="D16" s="2">
        <f>D27</f>
        <v>276000</v>
      </c>
      <c r="J16" s="1">
        <v>276000</v>
      </c>
      <c r="K16" s="1">
        <v>150000</v>
      </c>
      <c r="L16" s="1">
        <v>135000</v>
      </c>
      <c r="M16" s="1">
        <v>585000</v>
      </c>
      <c r="N16" s="1">
        <v>80000</v>
      </c>
      <c r="O16" s="1">
        <v>68000</v>
      </c>
      <c r="P16" s="1">
        <v>68000</v>
      </c>
    </row>
    <row r="17" spans="1:9" s="1" customFormat="1" ht="21.75" customHeight="1">
      <c r="A17" s="64"/>
      <c r="B17" s="5" t="s">
        <v>23</v>
      </c>
      <c r="C17" s="6" t="str">
        <f t="shared" si="0"/>
        <v>150 000 руб 00 копеек</v>
      </c>
      <c r="D17" s="2">
        <f t="shared" ref="D17:D19" si="1">D28</f>
        <v>150000</v>
      </c>
    </row>
    <row r="18" spans="1:9" s="1" customFormat="1" ht="24.75" customHeight="1">
      <c r="A18" s="64"/>
      <c r="B18" s="5" t="s">
        <v>24</v>
      </c>
      <c r="C18" s="6" t="str">
        <f t="shared" si="0"/>
        <v>135 000 руб 00 копеек</v>
      </c>
      <c r="D18" s="2">
        <f t="shared" si="1"/>
        <v>135000</v>
      </c>
    </row>
    <row r="19" spans="1:9" s="1" customFormat="1" ht="24.75" customHeight="1">
      <c r="A19" s="64"/>
      <c r="B19" s="5" t="s">
        <v>20</v>
      </c>
      <c r="C19" s="6" t="str">
        <f t="shared" si="0"/>
        <v>585 000 руб 00 копеек</v>
      </c>
      <c r="D19" s="2">
        <f t="shared" si="1"/>
        <v>585000</v>
      </c>
    </row>
    <row r="20" spans="1:9" s="1" customFormat="1" ht="22.5" customHeight="1">
      <c r="A20" s="64"/>
      <c r="B20" s="5" t="s">
        <v>132</v>
      </c>
      <c r="C20" s="6" t="str">
        <f t="shared" ref="C20:C22" si="2">SUBSTITUTE(TEXT(D20,"# ##0\ руб ,00\ копеек"),",",)</f>
        <v>350 000 руб 00 копеек</v>
      </c>
      <c r="D20" s="2">
        <f>D31</f>
        <v>350000</v>
      </c>
      <c r="I20" s="1">
        <v>276000</v>
      </c>
    </row>
    <row r="21" spans="1:9" s="1" customFormat="1" ht="22.5" customHeight="1">
      <c r="A21" s="64"/>
      <c r="B21" s="5" t="s">
        <v>148</v>
      </c>
      <c r="C21" s="6" t="str">
        <f t="shared" si="2"/>
        <v>350 000 руб 00 копеек</v>
      </c>
      <c r="D21" s="2">
        <f>D32</f>
        <v>350000</v>
      </c>
      <c r="I21" s="1">
        <v>150000</v>
      </c>
    </row>
    <row r="22" spans="1:9" s="1" customFormat="1" ht="22.5" customHeight="1">
      <c r="A22" s="64"/>
      <c r="B22" s="5" t="s">
        <v>150</v>
      </c>
      <c r="C22" s="6" t="str">
        <f t="shared" si="2"/>
        <v>50 000 руб 00 копеек</v>
      </c>
      <c r="D22" s="2">
        <f t="shared" ref="D22:D23" si="3">D33</f>
        <v>50000</v>
      </c>
      <c r="I22" s="1">
        <v>135000</v>
      </c>
    </row>
    <row r="23" spans="1:9" s="1" customFormat="1" ht="22.5" customHeight="1">
      <c r="A23" s="64"/>
      <c r="B23" s="5" t="s">
        <v>188</v>
      </c>
      <c r="C23" s="6" t="str">
        <f t="shared" si="0"/>
        <v>50 000 руб 00 копеек</v>
      </c>
      <c r="D23" s="2">
        <f t="shared" si="3"/>
        <v>50000</v>
      </c>
      <c r="I23" s="1">
        <v>135000</v>
      </c>
    </row>
    <row r="24" spans="1:9" s="1" customFormat="1" ht="37.5">
      <c r="A24" s="64"/>
      <c r="B24" s="13" t="s">
        <v>51</v>
      </c>
      <c r="C24" s="6"/>
      <c r="D24" s="2"/>
      <c r="I24" s="1">
        <v>585000</v>
      </c>
    </row>
    <row r="25" spans="1:9" s="1" customFormat="1" ht="37.5">
      <c r="A25" s="64"/>
      <c r="B25" s="13" t="s">
        <v>25</v>
      </c>
      <c r="C25" s="6" t="str">
        <f t="shared" si="0"/>
        <v>1 946 000 руб 00 копеек</v>
      </c>
      <c r="D25" s="2">
        <f>SUM(D27:D34)</f>
        <v>1946000</v>
      </c>
      <c r="I25" s="1">
        <v>80000</v>
      </c>
    </row>
    <row r="26" spans="1:9" s="1" customFormat="1" ht="18.75">
      <c r="A26" s="64"/>
      <c r="B26" s="13" t="s">
        <v>14</v>
      </c>
      <c r="C26" s="6"/>
      <c r="D26" s="2"/>
      <c r="I26" s="1">
        <v>68000</v>
      </c>
    </row>
    <row r="27" spans="1:9" s="1" customFormat="1" ht="26.25" customHeight="1">
      <c r="A27" s="64"/>
      <c r="B27" s="5" t="s">
        <v>22</v>
      </c>
      <c r="C27" s="6" t="str">
        <f t="shared" si="0"/>
        <v>276 000 руб 00 копеек</v>
      </c>
      <c r="D27" s="2">
        <v>276000</v>
      </c>
      <c r="I27" s="1">
        <v>68000</v>
      </c>
    </row>
    <row r="28" spans="1:9" s="1" customFormat="1" ht="24.75" customHeight="1">
      <c r="A28" s="64"/>
      <c r="B28" s="5" t="s">
        <v>23</v>
      </c>
      <c r="C28" s="6" t="str">
        <f t="shared" si="0"/>
        <v>150 000 руб 00 копеек</v>
      </c>
      <c r="D28" s="2">
        <v>150000</v>
      </c>
    </row>
    <row r="29" spans="1:9" s="1" customFormat="1" ht="24" customHeight="1">
      <c r="A29" s="64"/>
      <c r="B29" s="5" t="s">
        <v>24</v>
      </c>
      <c r="C29" s="6" t="str">
        <f t="shared" si="0"/>
        <v>135 000 руб 00 копеек</v>
      </c>
      <c r="D29" s="2">
        <v>135000</v>
      </c>
    </row>
    <row r="30" spans="1:9" s="1" customFormat="1" ht="22.5" customHeight="1">
      <c r="A30" s="64"/>
      <c r="B30" s="5" t="s">
        <v>20</v>
      </c>
      <c r="C30" s="6" t="str">
        <f t="shared" ref="C30:C34" si="4">SUBSTITUTE(TEXT(D30,"# ##0\ руб ,00\ копеек"),",",)</f>
        <v>585 000 руб 00 копеек</v>
      </c>
      <c r="D30" s="2">
        <v>585000</v>
      </c>
    </row>
    <row r="31" spans="1:9" s="1" customFormat="1" ht="22.5" customHeight="1">
      <c r="A31" s="64"/>
      <c r="B31" s="5" t="s">
        <v>132</v>
      </c>
      <c r="C31" s="6" t="str">
        <f t="shared" ref="C31:C33" si="5">SUBSTITUTE(TEXT(D31,"# ##0\ руб ,00\ копеек"),",",)</f>
        <v>350 000 руб 00 копеек</v>
      </c>
      <c r="D31" s="2">
        <v>350000</v>
      </c>
    </row>
    <row r="32" spans="1:9" s="1" customFormat="1" ht="22.5" customHeight="1">
      <c r="A32" s="64"/>
      <c r="B32" s="5" t="s">
        <v>148</v>
      </c>
      <c r="C32" s="6" t="str">
        <f t="shared" si="5"/>
        <v>350 000 руб 00 копеек</v>
      </c>
      <c r="D32" s="30">
        <v>350000</v>
      </c>
    </row>
    <row r="33" spans="1:4" s="1" customFormat="1" ht="22.5" customHeight="1">
      <c r="A33" s="64"/>
      <c r="B33" s="5" t="s">
        <v>150</v>
      </c>
      <c r="C33" s="6" t="str">
        <f t="shared" si="5"/>
        <v>50 000 руб 00 копеек</v>
      </c>
      <c r="D33" s="30">
        <v>50000</v>
      </c>
    </row>
    <row r="34" spans="1:4" s="1" customFormat="1" ht="22.5" customHeight="1">
      <c r="A34" s="64"/>
      <c r="B34" s="5" t="s">
        <v>188</v>
      </c>
      <c r="C34" s="6" t="str">
        <f t="shared" si="4"/>
        <v>50 000 руб 00 копеек</v>
      </c>
      <c r="D34" s="30">
        <v>50000</v>
      </c>
    </row>
    <row r="35" spans="1:4" s="1" customFormat="1" ht="189.75" customHeight="1">
      <c r="A35" s="10" t="s">
        <v>10</v>
      </c>
      <c r="B35" s="56" t="s">
        <v>61</v>
      </c>
      <c r="C35" s="57"/>
    </row>
  </sheetData>
  <mergeCells count="12">
    <mergeCell ref="A3:C3"/>
    <mergeCell ref="A4:C4"/>
    <mergeCell ref="A5:C5"/>
    <mergeCell ref="B12:C12"/>
    <mergeCell ref="B13:C13"/>
    <mergeCell ref="A14:A34"/>
    <mergeCell ref="B35:C35"/>
    <mergeCell ref="B7:C7"/>
    <mergeCell ref="B8:C8"/>
    <mergeCell ref="B9:C9"/>
    <mergeCell ref="B10:C10"/>
    <mergeCell ref="B11:C11"/>
  </mergeCells>
  <pageMargins left="0.98425196850393704" right="0.39370078740157483" top="0.2" bottom="0.23" header="0.31496062992125984" footer="0.31496062992125984"/>
  <pageSetup paperSize="9" scale="46" orientation="portrait" verticalDpi="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view="pageBreakPreview" topLeftCell="A29" zoomScale="60" zoomScaleNormal="100" workbookViewId="0">
      <selection activeCell="C47" sqref="C47"/>
    </sheetView>
  </sheetViews>
  <sheetFormatPr defaultRowHeight="15"/>
  <cols>
    <col min="1" max="1" width="66" style="3" customWidth="1"/>
    <col min="2" max="2" width="70" style="3" customWidth="1"/>
    <col min="3" max="3" width="47.42578125" style="3" customWidth="1"/>
    <col min="4" max="4" width="30.28515625" style="3" bestFit="1" customWidth="1"/>
    <col min="5" max="7" width="9.140625" style="3"/>
    <col min="8" max="8" width="16.140625" style="3" bestFit="1" customWidth="1"/>
    <col min="9" max="11" width="14" style="3" bestFit="1" customWidth="1"/>
    <col min="12" max="12" width="16.140625" style="3" bestFit="1" customWidth="1"/>
    <col min="13" max="16" width="14" style="3" bestFit="1" customWidth="1"/>
    <col min="17" max="16384" width="9.140625" style="3"/>
  </cols>
  <sheetData>
    <row r="1" spans="1:16" s="1" customFormat="1" ht="18.75">
      <c r="C1" s="7" t="s">
        <v>28</v>
      </c>
    </row>
    <row r="2" spans="1:16" s="1" customFormat="1" ht="18.75">
      <c r="A2" s="49" t="s">
        <v>0</v>
      </c>
      <c r="B2" s="49"/>
      <c r="C2" s="49"/>
    </row>
    <row r="3" spans="1:16" s="1" customFormat="1" ht="18.75">
      <c r="A3" s="49" t="s">
        <v>1</v>
      </c>
      <c r="B3" s="49"/>
      <c r="C3" s="49"/>
    </row>
    <row r="4" spans="1:16" ht="37.5" customHeight="1">
      <c r="A4" s="50" t="s">
        <v>138</v>
      </c>
      <c r="B4" s="50"/>
      <c r="C4" s="50"/>
    </row>
    <row r="5" spans="1:16" s="1" customFormat="1" ht="32.25" customHeight="1">
      <c r="A5" s="10" t="s">
        <v>2</v>
      </c>
      <c r="B5" s="36" t="s">
        <v>62</v>
      </c>
      <c r="C5" s="37"/>
    </row>
    <row r="6" spans="1:16" s="1" customFormat="1" ht="63.75" customHeight="1">
      <c r="A6" s="10" t="s">
        <v>3</v>
      </c>
      <c r="B6" s="36" t="s">
        <v>63</v>
      </c>
      <c r="C6" s="37"/>
    </row>
    <row r="7" spans="1:16" s="1" customFormat="1" ht="73.5" customHeight="1">
      <c r="A7" s="10" t="s">
        <v>4</v>
      </c>
      <c r="B7" s="36" t="s">
        <v>64</v>
      </c>
      <c r="C7" s="37"/>
    </row>
    <row r="8" spans="1:16" s="1" customFormat="1" ht="152.25" customHeight="1">
      <c r="A8" s="10" t="s">
        <v>5</v>
      </c>
      <c r="B8" s="36" t="s">
        <v>166</v>
      </c>
      <c r="C8" s="37"/>
    </row>
    <row r="9" spans="1:16" s="1" customFormat="1" ht="48.75" customHeight="1">
      <c r="A9" s="10" t="s">
        <v>6</v>
      </c>
      <c r="B9" s="36" t="s">
        <v>65</v>
      </c>
      <c r="C9" s="37"/>
    </row>
    <row r="10" spans="1:16" s="1" customFormat="1" ht="37.5">
      <c r="A10" s="10" t="s">
        <v>7</v>
      </c>
      <c r="B10" s="36" t="s">
        <v>66</v>
      </c>
      <c r="C10" s="37"/>
    </row>
    <row r="11" spans="1:16" s="1" customFormat="1" ht="41.25" customHeight="1">
      <c r="A11" s="10" t="s">
        <v>8</v>
      </c>
      <c r="B11" s="38" t="s">
        <v>196</v>
      </c>
      <c r="C11" s="39"/>
    </row>
    <row r="12" spans="1:16" s="1" customFormat="1" ht="37.5">
      <c r="A12" s="64" t="s">
        <v>9</v>
      </c>
      <c r="B12" s="11" t="s">
        <v>13</v>
      </c>
      <c r="C12" s="12" t="str">
        <f>SUBSTITUTE(TEXT(D12,"# ##0\ руб ,00\ копеек"),",",)</f>
        <v>642 737 399 руб 21 копеек</v>
      </c>
      <c r="D12" s="2">
        <f>SUM(D14:D23)</f>
        <v>642737399.21000004</v>
      </c>
    </row>
    <row r="13" spans="1:16" s="1" customFormat="1" ht="18.75">
      <c r="A13" s="64"/>
      <c r="B13" s="13" t="s">
        <v>14</v>
      </c>
      <c r="C13" s="6"/>
      <c r="D13" s="2"/>
    </row>
    <row r="14" spans="1:16" s="1" customFormat="1" ht="21.75" customHeight="1">
      <c r="A14" s="64"/>
      <c r="B14" s="5" t="s">
        <v>15</v>
      </c>
      <c r="C14" s="6" t="str">
        <f t="shared" ref="C14:C54" si="0">SUBSTITUTE(TEXT(D14,"# ##0\ руб ,00\ копеек"),",",)</f>
        <v>60 301 700 руб 00 копеек</v>
      </c>
      <c r="D14" s="2">
        <f t="shared" ref="D14:D19" si="1">D26+D38+D50</f>
        <v>60301700</v>
      </c>
      <c r="H14" s="5" t="s">
        <v>173</v>
      </c>
      <c r="I14" s="5" t="s">
        <v>174</v>
      </c>
      <c r="J14" s="5" t="s">
        <v>175</v>
      </c>
      <c r="K14" s="5" t="s">
        <v>176</v>
      </c>
      <c r="L14" s="5" t="s">
        <v>177</v>
      </c>
      <c r="M14" s="5" t="s">
        <v>178</v>
      </c>
      <c r="N14" s="5" t="s">
        <v>179</v>
      </c>
      <c r="O14" s="5" t="s">
        <v>183</v>
      </c>
      <c r="P14" s="5" t="s">
        <v>184</v>
      </c>
    </row>
    <row r="15" spans="1:16" s="1" customFormat="1" ht="22.5" customHeight="1">
      <c r="A15" s="64"/>
      <c r="B15" s="5" t="s">
        <v>16</v>
      </c>
      <c r="C15" s="6" t="str">
        <f t="shared" si="0"/>
        <v>63 327 180 руб 00 копеек</v>
      </c>
      <c r="D15" s="2">
        <f t="shared" si="1"/>
        <v>63327180</v>
      </c>
      <c r="H15" s="1">
        <v>60301700</v>
      </c>
      <c r="I15" s="1">
        <v>63327180</v>
      </c>
      <c r="J15" s="1">
        <v>60825684</v>
      </c>
      <c r="K15" s="1">
        <v>57993907</v>
      </c>
      <c r="L15" s="1">
        <v>61387239.600000001</v>
      </c>
      <c r="M15" s="1">
        <v>63250022</v>
      </c>
      <c r="N15" s="1">
        <v>59061992</v>
      </c>
      <c r="O15" s="1">
        <v>58266567</v>
      </c>
      <c r="P15" s="1">
        <v>58266567</v>
      </c>
    </row>
    <row r="16" spans="1:16" s="1" customFormat="1" ht="27.75" customHeight="1">
      <c r="A16" s="64"/>
      <c r="B16" s="5" t="s">
        <v>22</v>
      </c>
      <c r="C16" s="6" t="str">
        <f t="shared" si="0"/>
        <v>60 825 684 руб 00 копеек</v>
      </c>
      <c r="D16" s="2">
        <f t="shared" si="1"/>
        <v>60825684</v>
      </c>
    </row>
    <row r="17" spans="1:8" s="1" customFormat="1" ht="21.75" customHeight="1">
      <c r="A17" s="64"/>
      <c r="B17" s="5" t="s">
        <v>23</v>
      </c>
      <c r="C17" s="6" t="str">
        <f t="shared" si="0"/>
        <v>57 993 907 руб 00 копеек</v>
      </c>
      <c r="D17" s="2">
        <f t="shared" si="1"/>
        <v>57993907</v>
      </c>
      <c r="H17" s="1">
        <v>60301700</v>
      </c>
    </row>
    <row r="18" spans="1:8" s="1" customFormat="1" ht="24.75" customHeight="1">
      <c r="A18" s="64"/>
      <c r="B18" s="5" t="s">
        <v>24</v>
      </c>
      <c r="C18" s="6" t="str">
        <f t="shared" si="0"/>
        <v>61 387 239 руб 60 копеек</v>
      </c>
      <c r="D18" s="2">
        <f t="shared" si="1"/>
        <v>61387239.600000001</v>
      </c>
      <c r="H18" s="1">
        <v>63327180</v>
      </c>
    </row>
    <row r="19" spans="1:8" s="1" customFormat="1" ht="24.75" customHeight="1">
      <c r="A19" s="64"/>
      <c r="B19" s="5" t="s">
        <v>20</v>
      </c>
      <c r="C19" s="6" t="str">
        <f t="shared" si="0"/>
        <v>63 250 022 руб 00 копеек</v>
      </c>
      <c r="D19" s="2">
        <f t="shared" si="1"/>
        <v>63250022</v>
      </c>
      <c r="H19" s="1">
        <v>60825684</v>
      </c>
    </row>
    <row r="20" spans="1:8" s="1" customFormat="1" ht="22.5" customHeight="1">
      <c r="A20" s="64"/>
      <c r="B20" s="5" t="s">
        <v>132</v>
      </c>
      <c r="C20" s="6" t="str">
        <f t="shared" ref="C20:C22" si="2">SUBSTITUTE(TEXT(D20,"# ##0\ руб ,00\ копеек"),",",)</f>
        <v>67 123 644 руб 61 копеек</v>
      </c>
      <c r="D20" s="2">
        <f>D32+D44+D56</f>
        <v>67123644.609999999</v>
      </c>
      <c r="H20" s="1">
        <v>57993907</v>
      </c>
    </row>
    <row r="21" spans="1:8" s="1" customFormat="1" ht="22.5" customHeight="1">
      <c r="A21" s="64"/>
      <c r="B21" s="5" t="s">
        <v>148</v>
      </c>
      <c r="C21" s="6" t="str">
        <f t="shared" si="2"/>
        <v>68 861 674 руб 00 копеек</v>
      </c>
      <c r="D21" s="2">
        <f t="shared" ref="D21:D23" si="3">D33+D45+D57</f>
        <v>68861674</v>
      </c>
      <c r="H21" s="1">
        <v>61387239.600000001</v>
      </c>
    </row>
    <row r="22" spans="1:8" s="1" customFormat="1" ht="22.5" customHeight="1">
      <c r="A22" s="64"/>
      <c r="B22" s="5" t="s">
        <v>150</v>
      </c>
      <c r="C22" s="6" t="str">
        <f t="shared" si="2"/>
        <v>69 824 424 руб 00 копеек</v>
      </c>
      <c r="D22" s="2">
        <f t="shared" si="3"/>
        <v>69824424</v>
      </c>
      <c r="H22" s="1">
        <v>63250022</v>
      </c>
    </row>
    <row r="23" spans="1:8" s="1" customFormat="1" ht="22.5" customHeight="1">
      <c r="A23" s="64"/>
      <c r="B23" s="5" t="s">
        <v>188</v>
      </c>
      <c r="C23" s="6" t="str">
        <f t="shared" si="0"/>
        <v>69 841 924 руб 00 копеек</v>
      </c>
      <c r="D23" s="2">
        <f t="shared" si="3"/>
        <v>69841924</v>
      </c>
      <c r="H23" s="1">
        <v>63250022</v>
      </c>
    </row>
    <row r="24" spans="1:8" s="1" customFormat="1" ht="37.5">
      <c r="A24" s="64"/>
      <c r="B24" s="13" t="s">
        <v>21</v>
      </c>
      <c r="C24" s="6" t="str">
        <f t="shared" si="0"/>
        <v>12 052 750 руб 00 копеек</v>
      </c>
      <c r="D24" s="2">
        <f>SUM(D26:D35)</f>
        <v>12052750</v>
      </c>
      <c r="H24" s="1">
        <v>59061992</v>
      </c>
    </row>
    <row r="25" spans="1:8" s="1" customFormat="1" ht="18.75">
      <c r="A25" s="64"/>
      <c r="B25" s="13" t="s">
        <v>14</v>
      </c>
      <c r="C25" s="6"/>
      <c r="D25" s="2"/>
      <c r="H25" s="1">
        <v>58266567</v>
      </c>
    </row>
    <row r="26" spans="1:8" s="1" customFormat="1" ht="24.75" customHeight="1">
      <c r="A26" s="64"/>
      <c r="B26" s="5" t="s">
        <v>15</v>
      </c>
      <c r="C26" s="6" t="str">
        <f t="shared" si="0"/>
        <v>1 090 000 руб 00 копеек</v>
      </c>
      <c r="D26" s="2">
        <v>1090000</v>
      </c>
      <c r="H26" s="1">
        <v>58266567</v>
      </c>
    </row>
    <row r="27" spans="1:8" s="1" customFormat="1" ht="26.25" customHeight="1">
      <c r="A27" s="64"/>
      <c r="B27" s="5" t="s">
        <v>16</v>
      </c>
      <c r="C27" s="6" t="str">
        <f t="shared" si="0"/>
        <v>1 111 000 руб 00 копеек</v>
      </c>
      <c r="D27" s="2">
        <v>1111000</v>
      </c>
    </row>
    <row r="28" spans="1:8" s="1" customFormat="1" ht="24" customHeight="1">
      <c r="A28" s="64"/>
      <c r="B28" s="5" t="s">
        <v>22</v>
      </c>
      <c r="C28" s="6" t="str">
        <f t="shared" si="0"/>
        <v>1 111 000 руб 00 копеек</v>
      </c>
      <c r="D28" s="2">
        <v>1111000</v>
      </c>
    </row>
    <row r="29" spans="1:8" s="1" customFormat="1" ht="26.25" customHeight="1">
      <c r="A29" s="64"/>
      <c r="B29" s="5" t="s">
        <v>23</v>
      </c>
      <c r="C29" s="6" t="str">
        <f t="shared" si="0"/>
        <v>1 153 700 руб 00 копеек</v>
      </c>
      <c r="D29" s="2">
        <v>1153700</v>
      </c>
    </row>
    <row r="30" spans="1:8" s="1" customFormat="1" ht="27.75" customHeight="1">
      <c r="A30" s="64"/>
      <c r="B30" s="5" t="s">
        <v>24</v>
      </c>
      <c r="C30" s="6" t="str">
        <f t="shared" si="0"/>
        <v>1 166 000 руб 00 копеек</v>
      </c>
      <c r="D30" s="2">
        <v>1166000</v>
      </c>
    </row>
    <row r="31" spans="1:8" s="1" customFormat="1" ht="18.75">
      <c r="A31" s="64"/>
      <c r="B31" s="5" t="s">
        <v>20</v>
      </c>
      <c r="C31" s="6" t="str">
        <f t="shared" si="0"/>
        <v>1 212 500 руб 00 копеек</v>
      </c>
      <c r="D31" s="2">
        <v>1212500</v>
      </c>
    </row>
    <row r="32" spans="1:8" s="1" customFormat="1" ht="22.5" customHeight="1">
      <c r="A32" s="64"/>
      <c r="B32" s="5" t="s">
        <v>132</v>
      </c>
      <c r="C32" s="6" t="str">
        <f t="shared" si="0"/>
        <v>1 256 100 руб 00 копеек</v>
      </c>
      <c r="D32" s="2">
        <v>1256100</v>
      </c>
    </row>
    <row r="33" spans="1:4" s="1" customFormat="1" ht="22.5" customHeight="1">
      <c r="A33" s="64"/>
      <c r="B33" s="5" t="s">
        <v>148</v>
      </c>
      <c r="C33" s="6" t="str">
        <f t="shared" si="0"/>
        <v>1 268 150 руб 00 копеек</v>
      </c>
      <c r="D33" s="30">
        <v>1268150</v>
      </c>
    </row>
    <row r="34" spans="1:4" s="1" customFormat="1" ht="22.5" customHeight="1">
      <c r="A34" s="64"/>
      <c r="B34" s="5" t="s">
        <v>150</v>
      </c>
      <c r="C34" s="6" t="str">
        <f t="shared" si="0"/>
        <v>1 316 900 руб 00 копеек</v>
      </c>
      <c r="D34" s="30">
        <v>1316900</v>
      </c>
    </row>
    <row r="35" spans="1:4" s="1" customFormat="1" ht="22.5" customHeight="1">
      <c r="A35" s="64"/>
      <c r="B35" s="5" t="s">
        <v>188</v>
      </c>
      <c r="C35" s="6" t="str">
        <f t="shared" ref="C35" si="4">SUBSTITUTE(TEXT(D35,"# ##0\ руб ,00\ копеек"),",",)</f>
        <v>1 367 400 руб 00 копеек</v>
      </c>
      <c r="D35" s="30">
        <v>1367400</v>
      </c>
    </row>
    <row r="36" spans="1:4" s="1" customFormat="1" ht="37.5">
      <c r="A36" s="64"/>
      <c r="B36" s="13" t="s">
        <v>25</v>
      </c>
      <c r="C36" s="6" t="str">
        <f t="shared" si="0"/>
        <v>630 640 649 руб 21 копеек</v>
      </c>
      <c r="D36" s="2">
        <f>SUM(D38:D47)</f>
        <v>630640649.21000004</v>
      </c>
    </row>
    <row r="37" spans="1:4" s="1" customFormat="1" ht="18.75">
      <c r="A37" s="64"/>
      <c r="B37" s="13" t="s">
        <v>14</v>
      </c>
      <c r="C37" s="6"/>
      <c r="D37" s="2"/>
    </row>
    <row r="38" spans="1:4" s="1" customFormat="1" ht="24.75" customHeight="1">
      <c r="A38" s="64"/>
      <c r="B38" s="5" t="s">
        <v>15</v>
      </c>
      <c r="C38" s="6" t="str">
        <f t="shared" si="0"/>
        <v>59 189 700 руб 00 копеек</v>
      </c>
      <c r="D38" s="2">
        <v>59189700</v>
      </c>
    </row>
    <row r="39" spans="1:4" s="1" customFormat="1" ht="27.75" customHeight="1">
      <c r="A39" s="64"/>
      <c r="B39" s="5" t="s">
        <v>16</v>
      </c>
      <c r="C39" s="6" t="str">
        <f t="shared" si="0"/>
        <v>62 194 180 руб 00 копеек</v>
      </c>
      <c r="D39" s="2">
        <v>62194180</v>
      </c>
    </row>
    <row r="40" spans="1:4" s="1" customFormat="1" ht="26.25" customHeight="1">
      <c r="A40" s="64"/>
      <c r="B40" s="5" t="s">
        <v>22</v>
      </c>
      <c r="C40" s="6" t="str">
        <f t="shared" si="0"/>
        <v>59 714 684 руб 00 копеек</v>
      </c>
      <c r="D40" s="2">
        <v>59714684</v>
      </c>
    </row>
    <row r="41" spans="1:4" s="1" customFormat="1" ht="24.75" customHeight="1">
      <c r="A41" s="64"/>
      <c r="B41" s="5" t="s">
        <v>23</v>
      </c>
      <c r="C41" s="6" t="str">
        <f t="shared" si="0"/>
        <v>56 840 207 руб 00 копеек</v>
      </c>
      <c r="D41" s="2">
        <v>56840207</v>
      </c>
    </row>
    <row r="42" spans="1:4" s="1" customFormat="1" ht="24" customHeight="1">
      <c r="A42" s="64"/>
      <c r="B42" s="5" t="s">
        <v>24</v>
      </c>
      <c r="C42" s="6" t="str">
        <f t="shared" si="0"/>
        <v>60 221 239 руб 60 копеек</v>
      </c>
      <c r="D42" s="2">
        <v>60221239.600000001</v>
      </c>
    </row>
    <row r="43" spans="1:4" s="1" customFormat="1" ht="22.5" customHeight="1">
      <c r="A43" s="64"/>
      <c r="B43" s="5" t="s">
        <v>20</v>
      </c>
      <c r="C43" s="6" t="str">
        <f t="shared" si="0"/>
        <v>62 037 522 руб 00 копеек</v>
      </c>
      <c r="D43" s="2">
        <v>62037522</v>
      </c>
    </row>
    <row r="44" spans="1:4" s="1" customFormat="1" ht="22.5" customHeight="1">
      <c r="A44" s="64"/>
      <c r="B44" s="5" t="s">
        <v>132</v>
      </c>
      <c r="C44" s="6" t="str">
        <f t="shared" ref="C44:C46" si="5">SUBSTITUTE(TEXT(D44,"# ##0\ руб ,00\ копеек"),",",)</f>
        <v>65 867 544 руб 61 копеек</v>
      </c>
      <c r="D44" s="2">
        <v>65867544.609999999</v>
      </c>
    </row>
    <row r="45" spans="1:4" s="1" customFormat="1" ht="22.5" customHeight="1">
      <c r="A45" s="64"/>
      <c r="B45" s="5" t="s">
        <v>148</v>
      </c>
      <c r="C45" s="6" t="str">
        <f t="shared" si="5"/>
        <v>67 593 524 руб 00 копеек</v>
      </c>
      <c r="D45" s="30">
        <v>67593524</v>
      </c>
    </row>
    <row r="46" spans="1:4" s="1" customFormat="1" ht="22.5" customHeight="1">
      <c r="A46" s="64"/>
      <c r="B46" s="5" t="s">
        <v>150</v>
      </c>
      <c r="C46" s="6" t="str">
        <f t="shared" si="5"/>
        <v>68 507 524 руб 00 копеек</v>
      </c>
      <c r="D46" s="30">
        <v>68507524</v>
      </c>
    </row>
    <row r="47" spans="1:4" s="1" customFormat="1" ht="22.5" customHeight="1">
      <c r="A47" s="64"/>
      <c r="B47" s="5" t="s">
        <v>188</v>
      </c>
      <c r="C47" s="6" t="str">
        <f t="shared" si="0"/>
        <v>68 474 524 руб 00 копеек</v>
      </c>
      <c r="D47" s="30">
        <v>68474524</v>
      </c>
    </row>
    <row r="48" spans="1:4" s="1" customFormat="1" ht="37.5">
      <c r="A48" s="64"/>
      <c r="B48" s="13" t="s">
        <v>113</v>
      </c>
      <c r="C48" s="6" t="str">
        <f t="shared" si="0"/>
        <v>44 000 руб 00 копеек</v>
      </c>
      <c r="D48" s="2">
        <f>SUM(D49:D59)</f>
        <v>44000</v>
      </c>
    </row>
    <row r="49" spans="1:4" s="1" customFormat="1" ht="18.75">
      <c r="A49" s="64"/>
      <c r="B49" s="13" t="s">
        <v>14</v>
      </c>
      <c r="C49" s="6"/>
      <c r="D49" s="2"/>
    </row>
    <row r="50" spans="1:4" s="1" customFormat="1" ht="18.75">
      <c r="A50" s="64"/>
      <c r="B50" s="5" t="s">
        <v>15</v>
      </c>
      <c r="C50" s="6" t="str">
        <f t="shared" si="0"/>
        <v>22 000 руб 00 копеек</v>
      </c>
      <c r="D50" s="2">
        <v>22000</v>
      </c>
    </row>
    <row r="51" spans="1:4" s="1" customFormat="1" ht="18.75">
      <c r="A51" s="64"/>
      <c r="B51" s="5" t="s">
        <v>16</v>
      </c>
      <c r="C51" s="6" t="str">
        <f t="shared" si="0"/>
        <v>22 000 руб 00 копеек</v>
      </c>
      <c r="D51" s="2">
        <v>22000</v>
      </c>
    </row>
    <row r="52" spans="1:4" s="1" customFormat="1" ht="18.75">
      <c r="A52" s="64"/>
      <c r="B52" s="5" t="s">
        <v>22</v>
      </c>
      <c r="C52" s="6" t="str">
        <f t="shared" si="0"/>
        <v>0 руб 00 копеек</v>
      </c>
      <c r="D52" s="2">
        <v>0</v>
      </c>
    </row>
    <row r="53" spans="1:4" s="1" customFormat="1" ht="18.75">
      <c r="A53" s="64"/>
      <c r="B53" s="5" t="s">
        <v>23</v>
      </c>
      <c r="C53" s="6" t="str">
        <f t="shared" si="0"/>
        <v>0 руб 00 копеек</v>
      </c>
      <c r="D53" s="2">
        <v>0</v>
      </c>
    </row>
    <row r="54" spans="1:4" s="1" customFormat="1" ht="18.75">
      <c r="A54" s="64"/>
      <c r="B54" s="5" t="s">
        <v>24</v>
      </c>
      <c r="C54" s="6" t="str">
        <f t="shared" si="0"/>
        <v>0 руб 00 копеек</v>
      </c>
      <c r="D54" s="2">
        <v>0</v>
      </c>
    </row>
    <row r="55" spans="1:4" s="1" customFormat="1" ht="18.75">
      <c r="A55" s="64"/>
      <c r="B55" s="5" t="s">
        <v>20</v>
      </c>
      <c r="C55" s="6" t="str">
        <f t="shared" ref="C55:C59" si="6">SUBSTITUTE(TEXT(D55,"# ##0\ руб ,00\ копеек"),",",)</f>
        <v>0 руб 00 копеек</v>
      </c>
      <c r="D55" s="2">
        <v>0</v>
      </c>
    </row>
    <row r="56" spans="1:4" s="1" customFormat="1" ht="22.5" customHeight="1">
      <c r="A56" s="64"/>
      <c r="B56" s="5" t="s">
        <v>132</v>
      </c>
      <c r="C56" s="6" t="str">
        <f t="shared" ref="C56:C58" si="7">SUBSTITUTE(TEXT(D56,"# ##0\ руб ,00\ копеек"),",",)</f>
        <v>0 руб 00 копеек</v>
      </c>
      <c r="D56" s="2">
        <f>D67</f>
        <v>0</v>
      </c>
    </row>
    <row r="57" spans="1:4" s="1" customFormat="1" ht="22.5" customHeight="1">
      <c r="A57" s="64"/>
      <c r="B57" s="5" t="s">
        <v>148</v>
      </c>
      <c r="C57" s="6" t="str">
        <f t="shared" si="7"/>
        <v>0 руб 00 копеек</v>
      </c>
      <c r="D57" s="2">
        <f>D67</f>
        <v>0</v>
      </c>
    </row>
    <row r="58" spans="1:4" s="1" customFormat="1" ht="22.5" customHeight="1">
      <c r="A58" s="64"/>
      <c r="B58" s="5" t="s">
        <v>150</v>
      </c>
      <c r="C58" s="6" t="str">
        <f t="shared" si="7"/>
        <v>0 руб 00 копеек</v>
      </c>
      <c r="D58" s="2">
        <f>D67</f>
        <v>0</v>
      </c>
    </row>
    <row r="59" spans="1:4" s="1" customFormat="1" ht="22.5" customHeight="1">
      <c r="A59" s="64"/>
      <c r="B59" s="5" t="s">
        <v>188</v>
      </c>
      <c r="C59" s="6" t="str">
        <f t="shared" si="6"/>
        <v>0 руб 00 копеек</v>
      </c>
      <c r="D59" s="2">
        <f>D68</f>
        <v>0</v>
      </c>
    </row>
    <row r="60" spans="1:4" s="1" customFormat="1" ht="159" customHeight="1">
      <c r="A60" s="10" t="s">
        <v>10</v>
      </c>
      <c r="B60" s="36" t="s">
        <v>67</v>
      </c>
      <c r="C60" s="37"/>
    </row>
  </sheetData>
  <mergeCells count="12">
    <mergeCell ref="A2:C2"/>
    <mergeCell ref="A3:C3"/>
    <mergeCell ref="A4:C4"/>
    <mergeCell ref="B10:C10"/>
    <mergeCell ref="B11:C11"/>
    <mergeCell ref="A12:A59"/>
    <mergeCell ref="B60:C60"/>
    <mergeCell ref="B5:C5"/>
    <mergeCell ref="B6:C6"/>
    <mergeCell ref="B7:C7"/>
    <mergeCell ref="B8:C8"/>
    <mergeCell ref="B9:C9"/>
  </mergeCells>
  <pageMargins left="0.98425196850393704" right="0.39370078740157483" top="0.53" bottom="0.2" header="0.45" footer="0.31496062992125984"/>
  <pageSetup paperSize="9" scale="46" orientation="portrait" r:id="rId1"/>
  <headerFooter>
    <oddHeader>&amp;C&amp;P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view="pageBreakPreview" topLeftCell="A13" zoomScale="60" zoomScaleNormal="85" workbookViewId="0">
      <selection activeCell="A14" sqref="A14:A40"/>
    </sheetView>
  </sheetViews>
  <sheetFormatPr defaultRowHeight="18.75"/>
  <cols>
    <col min="1" max="1" width="66" style="1" customWidth="1"/>
    <col min="2" max="2" width="83.28515625" style="1" customWidth="1"/>
    <col min="3" max="3" width="51.85546875" style="1" customWidth="1"/>
    <col min="4" max="4" width="39.140625" style="1" customWidth="1"/>
    <col min="5" max="6" width="9.140625" style="1"/>
    <col min="7" max="12" width="11.85546875" style="1" bestFit="1" customWidth="1"/>
    <col min="13" max="16384" width="9.140625" style="1"/>
  </cols>
  <sheetData>
    <row r="1" spans="1:12">
      <c r="C1" s="7" t="s">
        <v>28</v>
      </c>
    </row>
    <row r="2" spans="1:12">
      <c r="A2" s="8"/>
      <c r="B2" s="8"/>
    </row>
    <row r="3" spans="1:12">
      <c r="A3" s="49" t="s">
        <v>0</v>
      </c>
      <c r="B3" s="49"/>
      <c r="C3" s="49"/>
    </row>
    <row r="4" spans="1:12">
      <c r="A4" s="49" t="s">
        <v>1</v>
      </c>
      <c r="B4" s="49"/>
      <c r="C4" s="49"/>
    </row>
    <row r="5" spans="1:12" ht="31.5" customHeight="1">
      <c r="A5" s="50" t="s">
        <v>153</v>
      </c>
      <c r="B5" s="50"/>
      <c r="C5" s="50"/>
    </row>
    <row r="6" spans="1:12">
      <c r="A6" s="20"/>
    </row>
    <row r="7" spans="1:12" ht="43.5" customHeight="1">
      <c r="A7" s="10" t="s">
        <v>2</v>
      </c>
      <c r="B7" s="36" t="s">
        <v>115</v>
      </c>
      <c r="C7" s="37"/>
    </row>
    <row r="8" spans="1:12" ht="37.5">
      <c r="A8" s="10" t="s">
        <v>3</v>
      </c>
      <c r="B8" s="36" t="s">
        <v>114</v>
      </c>
      <c r="C8" s="37"/>
    </row>
    <row r="9" spans="1:12" ht="37.5" customHeight="1">
      <c r="A9" s="10" t="s">
        <v>4</v>
      </c>
      <c r="B9" s="36" t="s">
        <v>114</v>
      </c>
      <c r="C9" s="37"/>
    </row>
    <row r="10" spans="1:12" ht="37.5">
      <c r="A10" s="10" t="s">
        <v>5</v>
      </c>
      <c r="B10" s="41" t="s">
        <v>158</v>
      </c>
      <c r="C10" s="42"/>
    </row>
    <row r="11" spans="1:12" ht="41.25" customHeight="1">
      <c r="A11" s="10" t="s">
        <v>6</v>
      </c>
      <c r="B11" s="36" t="s">
        <v>129</v>
      </c>
      <c r="C11" s="37"/>
    </row>
    <row r="12" spans="1:12" ht="37.5">
      <c r="A12" s="10" t="s">
        <v>7</v>
      </c>
      <c r="B12" s="56" t="s">
        <v>130</v>
      </c>
      <c r="C12" s="57"/>
    </row>
    <row r="13" spans="1:12" ht="37.5">
      <c r="A13" s="10" t="s">
        <v>8</v>
      </c>
      <c r="B13" s="38" t="s">
        <v>197</v>
      </c>
      <c r="C13" s="39"/>
    </row>
    <row r="14" spans="1:12" ht="45.75" customHeight="1">
      <c r="A14" s="64" t="s">
        <v>9</v>
      </c>
      <c r="B14" s="11" t="s">
        <v>13</v>
      </c>
      <c r="C14" s="12" t="str">
        <f>SUBSTITUTE(TEXT(D14,"# ##0\ руб ,00\ копеек"),",",)</f>
        <v>4 764 600 руб 00 копеек</v>
      </c>
      <c r="D14" s="2">
        <f>SUM(D16:D22)</f>
        <v>4764600</v>
      </c>
      <c r="G14" s="5" t="s">
        <v>176</v>
      </c>
      <c r="H14" s="5" t="s">
        <v>177</v>
      </c>
      <c r="I14" s="5" t="s">
        <v>178</v>
      </c>
      <c r="J14" s="5" t="s">
        <v>179</v>
      </c>
      <c r="K14" s="5" t="s">
        <v>183</v>
      </c>
      <c r="L14" s="5" t="s">
        <v>184</v>
      </c>
    </row>
    <row r="15" spans="1:12">
      <c r="A15" s="64"/>
      <c r="B15" s="13" t="s">
        <v>14</v>
      </c>
      <c r="C15" s="6"/>
      <c r="D15" s="2"/>
      <c r="G15" s="1">
        <v>100000</v>
      </c>
      <c r="H15" s="1">
        <v>2488500</v>
      </c>
      <c r="I15" s="1">
        <v>181100</v>
      </c>
      <c r="J15" s="1">
        <v>550000</v>
      </c>
      <c r="K15" s="1">
        <v>500000</v>
      </c>
      <c r="L15" s="1">
        <v>500000</v>
      </c>
    </row>
    <row r="16" spans="1:12" ht="21.75" customHeight="1">
      <c r="A16" s="64"/>
      <c r="B16" s="5" t="s">
        <v>23</v>
      </c>
      <c r="C16" s="6" t="str">
        <f t="shared" ref="C16:C35" si="0">SUBSTITUTE(TEXT(D16,"# ##0\ руб ,00\ копеек"),",",)</f>
        <v>100 000 руб 00 копеек</v>
      </c>
      <c r="D16" s="2">
        <f>D25+D34</f>
        <v>100000</v>
      </c>
    </row>
    <row r="17" spans="1:7" ht="24.75" customHeight="1">
      <c r="A17" s="64"/>
      <c r="B17" s="5" t="s">
        <v>24</v>
      </c>
      <c r="C17" s="6" t="str">
        <f t="shared" si="0"/>
        <v>2 488 500 руб 00 копеек</v>
      </c>
      <c r="D17" s="2">
        <f>D26+D35</f>
        <v>2488500</v>
      </c>
      <c r="G17" s="1">
        <v>100000</v>
      </c>
    </row>
    <row r="18" spans="1:7" ht="24.75" customHeight="1">
      <c r="A18" s="64"/>
      <c r="B18" s="5" t="s">
        <v>20</v>
      </c>
      <c r="C18" s="6" t="str">
        <f t="shared" si="0"/>
        <v>181 100 руб 00 копеек</v>
      </c>
      <c r="D18" s="2">
        <f>D27+D36</f>
        <v>181100</v>
      </c>
      <c r="G18" s="1">
        <v>2488500</v>
      </c>
    </row>
    <row r="19" spans="1:7" ht="22.5" customHeight="1">
      <c r="A19" s="64"/>
      <c r="B19" s="5" t="s">
        <v>132</v>
      </c>
      <c r="C19" s="6" t="str">
        <f t="shared" ref="C19:C21" si="1">SUBSTITUTE(TEXT(D19,"# ##0\ руб ,00\ копеек"),",",)</f>
        <v>495 000 руб 00 копеек</v>
      </c>
      <c r="D19" s="2">
        <f>D28+D37</f>
        <v>495000</v>
      </c>
      <c r="G19" s="1">
        <v>181100</v>
      </c>
    </row>
    <row r="20" spans="1:7" ht="22.5" customHeight="1">
      <c r="A20" s="64"/>
      <c r="B20" s="5" t="s">
        <v>148</v>
      </c>
      <c r="C20" s="6" t="str">
        <f t="shared" si="1"/>
        <v>500 000 руб 00 копеек</v>
      </c>
      <c r="D20" s="2">
        <f t="shared" ref="D20:D22" si="2">D29+D38</f>
        <v>500000</v>
      </c>
      <c r="G20" s="1">
        <v>550000</v>
      </c>
    </row>
    <row r="21" spans="1:7" ht="22.5" customHeight="1">
      <c r="A21" s="64"/>
      <c r="B21" s="5" t="s">
        <v>150</v>
      </c>
      <c r="C21" s="6" t="str">
        <f t="shared" si="1"/>
        <v>500 000 руб 00 копеек</v>
      </c>
      <c r="D21" s="2">
        <f t="shared" si="2"/>
        <v>500000</v>
      </c>
      <c r="G21" s="1">
        <v>500000</v>
      </c>
    </row>
    <row r="22" spans="1:7" ht="22.5" customHeight="1">
      <c r="A22" s="64"/>
      <c r="B22" s="5" t="s">
        <v>188</v>
      </c>
      <c r="C22" s="6" t="str">
        <f t="shared" si="0"/>
        <v>500 000 руб 00 копеек</v>
      </c>
      <c r="D22" s="2">
        <f t="shared" si="2"/>
        <v>500000</v>
      </c>
      <c r="G22" s="1">
        <v>500000</v>
      </c>
    </row>
    <row r="23" spans="1:7" ht="37.5">
      <c r="A23" s="64"/>
      <c r="B23" s="13" t="s">
        <v>21</v>
      </c>
      <c r="C23" s="6" t="str">
        <f t="shared" si="0"/>
        <v>2 292 400 руб 00 копеек</v>
      </c>
      <c r="D23" s="2">
        <f>SUM(D25:D31)</f>
        <v>2292400</v>
      </c>
      <c r="G23" s="1">
        <v>500000</v>
      </c>
    </row>
    <row r="24" spans="1:7">
      <c r="A24" s="64"/>
      <c r="B24" s="13" t="s">
        <v>14</v>
      </c>
      <c r="C24" s="6"/>
      <c r="D24" s="2"/>
    </row>
    <row r="25" spans="1:7" ht="26.25" customHeight="1">
      <c r="A25" s="64"/>
      <c r="B25" s="5" t="s">
        <v>23</v>
      </c>
      <c r="C25" s="6" t="str">
        <f t="shared" si="0"/>
        <v>0 руб 00 копеек</v>
      </c>
      <c r="D25" s="2">
        <v>0</v>
      </c>
    </row>
    <row r="26" spans="1:7" ht="27.75" customHeight="1">
      <c r="A26" s="64"/>
      <c r="B26" s="5" t="s">
        <v>24</v>
      </c>
      <c r="C26" s="6" t="str">
        <f t="shared" si="0"/>
        <v>2 292 400 руб 00 копеек</v>
      </c>
      <c r="D26" s="2">
        <v>2292400</v>
      </c>
    </row>
    <row r="27" spans="1:7">
      <c r="A27" s="64"/>
      <c r="B27" s="5" t="s">
        <v>20</v>
      </c>
      <c r="C27" s="6" t="str">
        <f t="shared" si="0"/>
        <v>0 руб 00 копеек</v>
      </c>
      <c r="D27" s="2"/>
    </row>
    <row r="28" spans="1:7" ht="22.5" customHeight="1">
      <c r="A28" s="64"/>
      <c r="B28" s="5" t="s">
        <v>132</v>
      </c>
      <c r="C28" s="6" t="str">
        <f t="shared" si="0"/>
        <v>0 руб 00 копеек</v>
      </c>
      <c r="D28" s="2">
        <f>D44</f>
        <v>0</v>
      </c>
    </row>
    <row r="29" spans="1:7" ht="22.5" customHeight="1">
      <c r="A29" s="64"/>
      <c r="B29" s="5" t="s">
        <v>148</v>
      </c>
      <c r="C29" s="6" t="str">
        <f t="shared" si="0"/>
        <v>0 руб 00 копеек</v>
      </c>
      <c r="D29" s="2">
        <f>D44</f>
        <v>0</v>
      </c>
    </row>
    <row r="30" spans="1:7" ht="22.5" customHeight="1">
      <c r="A30" s="64"/>
      <c r="B30" s="5" t="s">
        <v>150</v>
      </c>
      <c r="C30" s="6" t="str">
        <f t="shared" si="0"/>
        <v>0 руб 00 копеек</v>
      </c>
      <c r="D30" s="2">
        <f>D44</f>
        <v>0</v>
      </c>
    </row>
    <row r="31" spans="1:7" ht="22.5" customHeight="1">
      <c r="A31" s="64"/>
      <c r="B31" s="5" t="s">
        <v>188</v>
      </c>
      <c r="C31" s="6" t="str">
        <f t="shared" ref="C31" si="3">SUBSTITUTE(TEXT(D31,"# ##0\ руб ,00\ копеек"),",",)</f>
        <v>0 руб 00 копеек</v>
      </c>
      <c r="D31" s="2">
        <f>D45</f>
        <v>0</v>
      </c>
    </row>
    <row r="32" spans="1:7" ht="37.5">
      <c r="A32" s="64"/>
      <c r="B32" s="13" t="s">
        <v>25</v>
      </c>
      <c r="C32" s="6" t="str">
        <f t="shared" si="0"/>
        <v>2 472 200 руб 00 копеек</v>
      </c>
      <c r="D32" s="2">
        <f>SUM(D34:D40)</f>
        <v>2472200</v>
      </c>
    </row>
    <row r="33" spans="1:4">
      <c r="A33" s="64"/>
      <c r="B33" s="13" t="s">
        <v>14</v>
      </c>
      <c r="C33" s="6"/>
      <c r="D33" s="2"/>
    </row>
    <row r="34" spans="1:4" ht="24.75" customHeight="1">
      <c r="A34" s="64"/>
      <c r="B34" s="5" t="s">
        <v>23</v>
      </c>
      <c r="C34" s="6" t="str">
        <f t="shared" si="0"/>
        <v>100 000 руб 00 копеек</v>
      </c>
      <c r="D34" s="2">
        <v>100000</v>
      </c>
    </row>
    <row r="35" spans="1:4" ht="24" customHeight="1">
      <c r="A35" s="64"/>
      <c r="B35" s="5" t="s">
        <v>24</v>
      </c>
      <c r="C35" s="6" t="str">
        <f t="shared" si="0"/>
        <v>196 100 руб 00 копеек</v>
      </c>
      <c r="D35" s="2">
        <v>196100</v>
      </c>
    </row>
    <row r="36" spans="1:4" ht="22.5" customHeight="1">
      <c r="A36" s="64"/>
      <c r="B36" s="5" t="s">
        <v>20</v>
      </c>
      <c r="C36" s="6" t="str">
        <f t="shared" ref="C36:C40" si="4">SUBSTITUTE(TEXT(D36,"# ##0\ руб ,00\ копеек"),",",)</f>
        <v>181 100 руб 00 копеек</v>
      </c>
      <c r="D36" s="2">
        <v>181100</v>
      </c>
    </row>
    <row r="37" spans="1:4" ht="22.5" customHeight="1">
      <c r="A37" s="64"/>
      <c r="B37" s="5" t="s">
        <v>132</v>
      </c>
      <c r="C37" s="6" t="str">
        <f t="shared" ref="C37:C39" si="5">SUBSTITUTE(TEXT(D37,"# ##0\ руб ,00\ копеек"),",",)</f>
        <v>495 000 руб 00 копеек</v>
      </c>
      <c r="D37" s="2">
        <v>495000</v>
      </c>
    </row>
    <row r="38" spans="1:4" ht="22.5" customHeight="1">
      <c r="A38" s="64"/>
      <c r="B38" s="5" t="s">
        <v>148</v>
      </c>
      <c r="C38" s="6" t="str">
        <f t="shared" si="5"/>
        <v>500 000 руб 00 копеек</v>
      </c>
      <c r="D38" s="30">
        <v>500000</v>
      </c>
    </row>
    <row r="39" spans="1:4" ht="22.5" customHeight="1">
      <c r="A39" s="64"/>
      <c r="B39" s="5" t="s">
        <v>150</v>
      </c>
      <c r="C39" s="6" t="str">
        <f t="shared" si="5"/>
        <v>500 000 руб 00 копеек</v>
      </c>
      <c r="D39" s="30">
        <v>500000</v>
      </c>
    </row>
    <row r="40" spans="1:4" ht="22.5" customHeight="1">
      <c r="A40" s="64"/>
      <c r="B40" s="5" t="s">
        <v>188</v>
      </c>
      <c r="C40" s="6" t="str">
        <f t="shared" si="4"/>
        <v>500 000 руб 00 копеек</v>
      </c>
      <c r="D40" s="30">
        <v>500000</v>
      </c>
    </row>
    <row r="41" spans="1:4" ht="132" customHeight="1">
      <c r="A41" s="10" t="s">
        <v>10</v>
      </c>
      <c r="B41" s="56" t="s">
        <v>131</v>
      </c>
      <c r="C41" s="57"/>
    </row>
  </sheetData>
  <mergeCells count="12">
    <mergeCell ref="B41:C41"/>
    <mergeCell ref="A14:A40"/>
    <mergeCell ref="A3:C3"/>
    <mergeCell ref="A4:C4"/>
    <mergeCell ref="A5:C5"/>
    <mergeCell ref="B7:C7"/>
    <mergeCell ref="B8:C8"/>
    <mergeCell ref="B9:C9"/>
    <mergeCell ref="B10:C10"/>
    <mergeCell ref="B11:C11"/>
    <mergeCell ref="B12:C12"/>
    <mergeCell ref="B13:C13"/>
  </mergeCells>
  <pageMargins left="0.98425196850393704" right="0.39370078740157483" top="0.78740157480314965" bottom="0.78740157480314965" header="0.31496062992125984" footer="0.31496062992125984"/>
  <pageSetup paperSize="9" scale="43" orientation="portrait" r:id="rId1"/>
  <headerFooter>
    <oddHeader>&amp;C&amp;P</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2"/>
  <sheetViews>
    <sheetView view="pageBreakPreview" topLeftCell="A15" zoomScale="60" zoomScaleNormal="70" workbookViewId="0">
      <selection activeCell="B41" sqref="B41"/>
    </sheetView>
  </sheetViews>
  <sheetFormatPr defaultRowHeight="18.75"/>
  <cols>
    <col min="1" max="1" width="56" style="1" customWidth="1"/>
    <col min="2" max="2" width="67.5703125" style="1" customWidth="1"/>
    <col min="3" max="3" width="33.7109375" style="1" bestFit="1" customWidth="1"/>
    <col min="4" max="4" width="19.7109375" style="2" bestFit="1" customWidth="1"/>
    <col min="5" max="8" width="9.140625" style="1"/>
    <col min="9" max="10" width="17.5703125" style="1" bestFit="1" customWidth="1"/>
    <col min="11" max="12" width="14" style="1" bestFit="1" customWidth="1"/>
    <col min="13" max="13" width="17.5703125" style="1" bestFit="1" customWidth="1"/>
    <col min="14" max="17" width="14" style="1" bestFit="1" customWidth="1"/>
    <col min="18" max="18" width="16.5703125" style="1" customWidth="1"/>
    <col min="19" max="16384" width="9.140625" style="1"/>
  </cols>
  <sheetData>
    <row r="1" spans="1:4">
      <c r="C1" s="7" t="s">
        <v>28</v>
      </c>
    </row>
    <row r="2" spans="1:4">
      <c r="A2" s="8"/>
      <c r="B2" s="8"/>
    </row>
    <row r="3" spans="1:4">
      <c r="A3" s="49" t="s">
        <v>0</v>
      </c>
      <c r="B3" s="49"/>
      <c r="C3" s="49"/>
    </row>
    <row r="4" spans="1:4">
      <c r="A4" s="49" t="s">
        <v>1</v>
      </c>
      <c r="B4" s="49"/>
      <c r="C4" s="49"/>
    </row>
    <row r="5" spans="1:4" ht="48.75" customHeight="1">
      <c r="A5" s="50" t="s">
        <v>139</v>
      </c>
      <c r="B5" s="50"/>
      <c r="C5" s="65"/>
    </row>
    <row r="6" spans="1:4">
      <c r="A6" s="20"/>
      <c r="B6" s="20"/>
    </row>
    <row r="7" spans="1:4" ht="43.5" customHeight="1">
      <c r="A7" s="10" t="s">
        <v>2</v>
      </c>
      <c r="B7" s="36" t="s">
        <v>11</v>
      </c>
      <c r="C7" s="37"/>
    </row>
    <row r="8" spans="1:4" ht="37.5">
      <c r="A8" s="10" t="s">
        <v>3</v>
      </c>
      <c r="B8" s="36" t="s">
        <v>11</v>
      </c>
      <c r="C8" s="37"/>
    </row>
    <row r="9" spans="1:4" ht="37.5">
      <c r="A9" s="10" t="s">
        <v>4</v>
      </c>
      <c r="B9" s="36" t="s">
        <v>11</v>
      </c>
      <c r="C9" s="37"/>
    </row>
    <row r="10" spans="1:4" ht="152.25" customHeight="1">
      <c r="A10" s="10" t="s">
        <v>5</v>
      </c>
      <c r="B10" s="36" t="s">
        <v>167</v>
      </c>
      <c r="C10" s="37"/>
    </row>
    <row r="11" spans="1:4" ht="126" customHeight="1">
      <c r="A11" s="10" t="s">
        <v>6</v>
      </c>
      <c r="B11" s="36" t="s">
        <v>27</v>
      </c>
      <c r="C11" s="37"/>
    </row>
    <row r="12" spans="1:4" ht="242.25" customHeight="1">
      <c r="A12" s="10" t="s">
        <v>7</v>
      </c>
      <c r="B12" s="36" t="s">
        <v>26</v>
      </c>
      <c r="C12" s="37"/>
    </row>
    <row r="13" spans="1:4" ht="37.5">
      <c r="A13" s="10" t="s">
        <v>8</v>
      </c>
      <c r="B13" s="38" t="s">
        <v>198</v>
      </c>
      <c r="C13" s="39"/>
    </row>
    <row r="14" spans="1:4" ht="37.5" customHeight="1">
      <c r="A14" s="51" t="s">
        <v>9</v>
      </c>
      <c r="B14" s="11" t="s">
        <v>13</v>
      </c>
      <c r="C14" s="12" t="str">
        <f>SUBSTITUTE(TEXT(D14,"# ##0\ руб ,00\ копеек"),",",)</f>
        <v>834 561 026 руб 31 копеек</v>
      </c>
      <c r="D14" s="2">
        <f>SUM(D16:D25)</f>
        <v>834561026.30999994</v>
      </c>
    </row>
    <row r="15" spans="1:4">
      <c r="A15" s="52"/>
      <c r="B15" s="13" t="s">
        <v>14</v>
      </c>
      <c r="C15" s="6"/>
    </row>
    <row r="16" spans="1:4" ht="21.75" customHeight="1">
      <c r="A16" s="52"/>
      <c r="B16" s="5" t="s">
        <v>15</v>
      </c>
      <c r="C16" s="6" t="str">
        <f t="shared" ref="C16:C61" si="0">SUBSTITUTE(TEXT(D16,"# ##0\ руб ,00\ копеек"),",",)</f>
        <v>89 947 552 руб 58 копеек</v>
      </c>
      <c r="D16" s="2">
        <f t="shared" ref="D16:D21" si="1">D28+D40+D52</f>
        <v>89947552.579999998</v>
      </c>
    </row>
    <row r="17" spans="1:17" ht="22.5" customHeight="1">
      <c r="A17" s="52"/>
      <c r="B17" s="5" t="s">
        <v>16</v>
      </c>
      <c r="C17" s="6" t="str">
        <f t="shared" si="0"/>
        <v>97 668 067 руб 05 копеек</v>
      </c>
      <c r="D17" s="2">
        <f t="shared" si="1"/>
        <v>97668067.049999997</v>
      </c>
      <c r="I17" s="5" t="s">
        <v>173</v>
      </c>
      <c r="J17" s="5" t="s">
        <v>174</v>
      </c>
      <c r="K17" s="5" t="s">
        <v>175</v>
      </c>
      <c r="L17" s="5" t="s">
        <v>176</v>
      </c>
      <c r="M17" s="5" t="s">
        <v>177</v>
      </c>
      <c r="N17" s="5" t="s">
        <v>178</v>
      </c>
      <c r="O17" s="5" t="s">
        <v>179</v>
      </c>
      <c r="P17" s="5" t="s">
        <v>183</v>
      </c>
      <c r="Q17" s="5" t="s">
        <v>184</v>
      </c>
    </row>
    <row r="18" spans="1:17" ht="27.75" customHeight="1">
      <c r="A18" s="52"/>
      <c r="B18" s="5" t="s">
        <v>22</v>
      </c>
      <c r="C18" s="6" t="str">
        <f t="shared" si="0"/>
        <v>88 683 600 руб 00 копеек</v>
      </c>
      <c r="D18" s="2">
        <f t="shared" si="1"/>
        <v>88683600</v>
      </c>
      <c r="I18" s="1">
        <v>89947552.579999998</v>
      </c>
      <c r="J18" s="1">
        <v>97668067.049999997</v>
      </c>
      <c r="K18" s="1">
        <v>88683600</v>
      </c>
      <c r="L18" s="1">
        <v>79299660</v>
      </c>
      <c r="M18" s="1">
        <v>80847263.079999998</v>
      </c>
      <c r="N18" s="1">
        <v>86180488</v>
      </c>
      <c r="O18" s="1">
        <v>51117000</v>
      </c>
      <c r="P18" s="1">
        <v>51296950</v>
      </c>
      <c r="Q18" s="1">
        <v>51296950</v>
      </c>
    </row>
    <row r="19" spans="1:17" ht="21.75" customHeight="1">
      <c r="A19" s="52"/>
      <c r="B19" s="5" t="s">
        <v>23</v>
      </c>
      <c r="C19" s="6" t="str">
        <f t="shared" si="0"/>
        <v>79 299 660 руб 00 копеек</v>
      </c>
      <c r="D19" s="2">
        <f t="shared" si="1"/>
        <v>79299660</v>
      </c>
    </row>
    <row r="20" spans="1:17" ht="24.75" customHeight="1">
      <c r="A20" s="52"/>
      <c r="B20" s="5" t="s">
        <v>24</v>
      </c>
      <c r="C20" s="6" t="str">
        <f t="shared" si="0"/>
        <v>80 847 263 руб 08 копеек</v>
      </c>
      <c r="D20" s="2">
        <f t="shared" si="1"/>
        <v>80847263.079999998</v>
      </c>
    </row>
    <row r="21" spans="1:17" ht="24.75" customHeight="1">
      <c r="A21" s="52"/>
      <c r="B21" s="5" t="s">
        <v>20</v>
      </c>
      <c r="C21" s="6" t="str">
        <f t="shared" si="0"/>
        <v>86 180 488 руб 00 копеек</v>
      </c>
      <c r="D21" s="2">
        <f t="shared" si="1"/>
        <v>86180488</v>
      </c>
    </row>
    <row r="22" spans="1:17" ht="22.5" customHeight="1">
      <c r="A22" s="52"/>
      <c r="B22" s="5" t="s">
        <v>132</v>
      </c>
      <c r="C22" s="6" t="str">
        <f t="shared" ref="C22:C24" si="2">SUBSTITUTE(TEXT(D22,"# ##0\ руб ,00\ копеек"),",",)</f>
        <v>80 567 795 руб 60 копеек</v>
      </c>
      <c r="D22" s="2">
        <f>D34+D46+D58</f>
        <v>80567795.599999994</v>
      </c>
      <c r="I22" s="1">
        <v>89947552.579999998</v>
      </c>
    </row>
    <row r="23" spans="1:17" ht="22.5" customHeight="1">
      <c r="A23" s="52"/>
      <c r="B23" s="5" t="s">
        <v>148</v>
      </c>
      <c r="C23" s="6" t="str">
        <f t="shared" si="2"/>
        <v>87 142 600 руб 00 копеек</v>
      </c>
      <c r="D23" s="2">
        <f t="shared" ref="D23:D25" si="3">D35+D47+D59</f>
        <v>87142600</v>
      </c>
      <c r="I23" s="1">
        <v>97668067.049999997</v>
      </c>
    </row>
    <row r="24" spans="1:17" ht="22.5" customHeight="1">
      <c r="A24" s="52"/>
      <c r="B24" s="5" t="s">
        <v>150</v>
      </c>
      <c r="C24" s="6" t="str">
        <f t="shared" si="2"/>
        <v>80 170 100 руб 00 копеек</v>
      </c>
      <c r="D24" s="2">
        <f t="shared" si="3"/>
        <v>80170100</v>
      </c>
      <c r="I24" s="1">
        <v>88683600</v>
      </c>
    </row>
    <row r="25" spans="1:17" ht="22.5" customHeight="1">
      <c r="A25" s="52"/>
      <c r="B25" s="5" t="s">
        <v>188</v>
      </c>
      <c r="C25" s="6" t="str">
        <f t="shared" si="0"/>
        <v>64 053 900 руб 00 копеек</v>
      </c>
      <c r="D25" s="2">
        <f t="shared" si="3"/>
        <v>64053900</v>
      </c>
      <c r="I25" s="1">
        <v>88683600</v>
      </c>
    </row>
    <row r="26" spans="1:17" ht="37.5">
      <c r="A26" s="52"/>
      <c r="B26" s="13" t="s">
        <v>21</v>
      </c>
      <c r="C26" s="6" t="str">
        <f t="shared" si="0"/>
        <v>240 227 700 руб 00 копеек</v>
      </c>
      <c r="D26" s="2">
        <f>SUM(D28:D37)</f>
        <v>240227700</v>
      </c>
      <c r="I26" s="1">
        <v>79299660</v>
      </c>
    </row>
    <row r="27" spans="1:17">
      <c r="A27" s="52"/>
      <c r="B27" s="13" t="s">
        <v>14</v>
      </c>
      <c r="C27" s="6"/>
      <c r="I27" s="1">
        <v>80847263.079999998</v>
      </c>
    </row>
    <row r="28" spans="1:17" ht="24.75" customHeight="1">
      <c r="A28" s="52"/>
      <c r="B28" s="5" t="s">
        <v>15</v>
      </c>
      <c r="C28" s="6" t="str">
        <f t="shared" si="0"/>
        <v>43 516 400 руб 00 копеек</v>
      </c>
      <c r="D28" s="2">
        <v>43516400</v>
      </c>
      <c r="I28" s="1">
        <v>86180488</v>
      </c>
    </row>
    <row r="29" spans="1:17" ht="26.25" customHeight="1">
      <c r="A29" s="52"/>
      <c r="B29" s="5" t="s">
        <v>16</v>
      </c>
      <c r="C29" s="6" t="str">
        <f t="shared" si="0"/>
        <v>41 958 700 руб 00 копеек</v>
      </c>
      <c r="D29" s="2">
        <v>41958700</v>
      </c>
      <c r="I29" s="1">
        <v>51117000</v>
      </c>
    </row>
    <row r="30" spans="1:17" ht="24" customHeight="1">
      <c r="A30" s="52"/>
      <c r="B30" s="5" t="s">
        <v>22</v>
      </c>
      <c r="C30" s="6" t="str">
        <f t="shared" si="0"/>
        <v>40 996 900 руб 00 копеек</v>
      </c>
      <c r="D30" s="2">
        <v>40996900</v>
      </c>
      <c r="I30" s="1">
        <v>51296950</v>
      </c>
    </row>
    <row r="31" spans="1:17" ht="26.25" customHeight="1">
      <c r="A31" s="52"/>
      <c r="B31" s="5" t="s">
        <v>23</v>
      </c>
      <c r="C31" s="6" t="str">
        <f t="shared" si="0"/>
        <v>39 503 400 руб 00 копеек</v>
      </c>
      <c r="D31" s="2">
        <v>39503400</v>
      </c>
      <c r="I31" s="1">
        <v>51296950</v>
      </c>
    </row>
    <row r="32" spans="1:17" ht="27.75" customHeight="1">
      <c r="A32" s="52"/>
      <c r="B32" s="5" t="s">
        <v>24</v>
      </c>
      <c r="C32" s="6" t="str">
        <f t="shared" si="0"/>
        <v>38 085 900 руб 00 копеек</v>
      </c>
      <c r="D32" s="2">
        <v>38085900</v>
      </c>
    </row>
    <row r="33" spans="1:4">
      <c r="A33" s="52"/>
      <c r="B33" s="5" t="s">
        <v>20</v>
      </c>
      <c r="C33" s="6" t="str">
        <f t="shared" si="0"/>
        <v>6 924 300 руб 00 копеек</v>
      </c>
      <c r="D33" s="2">
        <v>6924300</v>
      </c>
    </row>
    <row r="34" spans="1:4" ht="22.5" customHeight="1">
      <c r="A34" s="52"/>
      <c r="B34" s="5" t="s">
        <v>132</v>
      </c>
      <c r="C34" s="6" t="str">
        <f t="shared" si="0"/>
        <v>7 429 300 руб 00 копеек</v>
      </c>
      <c r="D34" s="2">
        <v>7429300</v>
      </c>
    </row>
    <row r="35" spans="1:4" ht="22.5" customHeight="1">
      <c r="A35" s="52"/>
      <c r="B35" s="5" t="s">
        <v>148</v>
      </c>
      <c r="C35" s="6" t="str">
        <f t="shared" si="0"/>
        <v>7 729 000 руб 00 копеек</v>
      </c>
      <c r="D35" s="30">
        <v>7729000</v>
      </c>
    </row>
    <row r="36" spans="1:4" ht="22.5" customHeight="1">
      <c r="A36" s="52"/>
      <c r="B36" s="31" t="s">
        <v>150</v>
      </c>
      <c r="C36" s="35" t="str">
        <f t="shared" si="0"/>
        <v>7 395 200 руб 00 копеек</v>
      </c>
      <c r="D36" s="30">
        <v>7395200</v>
      </c>
    </row>
    <row r="37" spans="1:4" ht="22.5" customHeight="1">
      <c r="A37" s="47"/>
      <c r="B37" s="33" t="s">
        <v>188</v>
      </c>
      <c r="C37" s="34" t="str">
        <f t="shared" ref="C37" si="4">SUBSTITUTE(TEXT(D37,"# ##0\ руб ,00\ копеек"),",",)</f>
        <v>6 688 600 руб 00 копеек</v>
      </c>
      <c r="D37" s="30">
        <v>6688600</v>
      </c>
    </row>
    <row r="38" spans="1:4" ht="37.5">
      <c r="A38" s="47"/>
      <c r="B38" s="13" t="s">
        <v>25</v>
      </c>
      <c r="C38" s="6" t="str">
        <f t="shared" si="0"/>
        <v>594 197 326 руб 31 копеек</v>
      </c>
      <c r="D38" s="2">
        <f>SUM(D40:D49)</f>
        <v>594197326.30999994</v>
      </c>
    </row>
    <row r="39" spans="1:4">
      <c r="A39" s="47"/>
      <c r="B39" s="13" t="s">
        <v>14</v>
      </c>
      <c r="C39" s="6"/>
    </row>
    <row r="40" spans="1:4" ht="24.75" customHeight="1">
      <c r="A40" s="47"/>
      <c r="B40" s="5" t="s">
        <v>15</v>
      </c>
      <c r="C40" s="6" t="str">
        <f t="shared" si="0"/>
        <v>46 409 152 руб 58 копеек</v>
      </c>
      <c r="D40" s="2">
        <v>46409152.579999998</v>
      </c>
    </row>
    <row r="41" spans="1:4" ht="27.75" customHeight="1">
      <c r="A41" s="47"/>
      <c r="B41" s="5" t="s">
        <v>16</v>
      </c>
      <c r="C41" s="6" t="str">
        <f t="shared" si="0"/>
        <v>55 687 367 руб 05 копеек</v>
      </c>
      <c r="D41" s="2">
        <v>55687367.049999997</v>
      </c>
    </row>
    <row r="42" spans="1:4" ht="26.25" customHeight="1">
      <c r="A42" s="47"/>
      <c r="B42" s="5" t="s">
        <v>22</v>
      </c>
      <c r="C42" s="6" t="str">
        <f t="shared" si="0"/>
        <v>47 664 700 руб 00 копеек</v>
      </c>
      <c r="D42" s="2">
        <v>47664700</v>
      </c>
    </row>
    <row r="43" spans="1:4" ht="24.75" customHeight="1">
      <c r="A43" s="47"/>
      <c r="B43" s="5" t="s">
        <v>23</v>
      </c>
      <c r="C43" s="6" t="str">
        <f t="shared" si="0"/>
        <v>39 789 260 руб 00 копеек</v>
      </c>
      <c r="D43" s="2">
        <v>39789260</v>
      </c>
    </row>
    <row r="44" spans="1:4" ht="24" customHeight="1">
      <c r="A44" s="47"/>
      <c r="B44" s="5" t="s">
        <v>24</v>
      </c>
      <c r="C44" s="6" t="str">
        <f t="shared" si="0"/>
        <v>42 754 363 руб 08 копеек</v>
      </c>
      <c r="D44" s="2">
        <v>42754363.079999998</v>
      </c>
    </row>
    <row r="45" spans="1:4" ht="22.5" customHeight="1">
      <c r="A45" s="47"/>
      <c r="B45" s="5" t="s">
        <v>20</v>
      </c>
      <c r="C45" s="6" t="str">
        <f t="shared" si="0"/>
        <v>79 249 188 руб 00 копеек</v>
      </c>
      <c r="D45" s="2">
        <v>79249188</v>
      </c>
    </row>
    <row r="46" spans="1:4" ht="22.5" customHeight="1">
      <c r="A46" s="47"/>
      <c r="B46" s="5" t="s">
        <v>132</v>
      </c>
      <c r="C46" s="6" t="str">
        <f t="shared" ref="C46:C48" si="5">SUBSTITUTE(TEXT(D46,"# ##0\ руб ,00\ копеек"),",",)</f>
        <v>73 131 495 руб 60 копеек</v>
      </c>
      <c r="D46" s="2">
        <v>73131495.599999994</v>
      </c>
    </row>
    <row r="47" spans="1:4" ht="22.5" customHeight="1">
      <c r="A47" s="47"/>
      <c r="B47" s="5" t="s">
        <v>148</v>
      </c>
      <c r="C47" s="6" t="str">
        <f t="shared" si="5"/>
        <v>79 399 600 руб 00 копеек</v>
      </c>
      <c r="D47" s="30">
        <v>79399600</v>
      </c>
    </row>
    <row r="48" spans="1:4" ht="22.5" customHeight="1">
      <c r="A48" s="47"/>
      <c r="B48" s="5" t="s">
        <v>150</v>
      </c>
      <c r="C48" s="6" t="str">
        <f t="shared" si="5"/>
        <v>72 760 900 руб 00 копеек</v>
      </c>
      <c r="D48" s="30">
        <v>72760900</v>
      </c>
    </row>
    <row r="49" spans="1:4" ht="22.5" customHeight="1">
      <c r="A49" s="47"/>
      <c r="B49" s="5" t="s">
        <v>188</v>
      </c>
      <c r="C49" s="6" t="str">
        <f t="shared" si="0"/>
        <v>57 351 300 руб 00 копеек</v>
      </c>
      <c r="D49" s="30">
        <v>57351300</v>
      </c>
    </row>
    <row r="50" spans="1:4" ht="37.5">
      <c r="A50" s="47"/>
      <c r="B50" s="13" t="s">
        <v>189</v>
      </c>
      <c r="C50" s="6" t="str">
        <f t="shared" si="0"/>
        <v>136 000 руб 00 копеек</v>
      </c>
      <c r="D50" s="2">
        <f>SUM(D51:D61)</f>
        <v>136000</v>
      </c>
    </row>
    <row r="51" spans="1:4">
      <c r="A51" s="47"/>
      <c r="B51" s="13" t="s">
        <v>14</v>
      </c>
      <c r="C51" s="6"/>
    </row>
    <row r="52" spans="1:4">
      <c r="A52" s="47"/>
      <c r="B52" s="5" t="s">
        <v>15</v>
      </c>
      <c r="C52" s="6" t="str">
        <f t="shared" si="0"/>
        <v>22 000 руб 00 копеек</v>
      </c>
      <c r="D52" s="2">
        <v>22000</v>
      </c>
    </row>
    <row r="53" spans="1:4">
      <c r="A53" s="47"/>
      <c r="B53" s="5" t="s">
        <v>16</v>
      </c>
      <c r="C53" s="6" t="str">
        <f t="shared" si="0"/>
        <v>22 000 руб 00 копеек</v>
      </c>
      <c r="D53" s="2">
        <v>22000</v>
      </c>
    </row>
    <row r="54" spans="1:4">
      <c r="A54" s="47"/>
      <c r="B54" s="5" t="s">
        <v>22</v>
      </c>
      <c r="C54" s="6" t="str">
        <f t="shared" si="0"/>
        <v>22 000 руб 00 копеек</v>
      </c>
      <c r="D54" s="2">
        <v>22000</v>
      </c>
    </row>
    <row r="55" spans="1:4">
      <c r="A55" s="47"/>
      <c r="B55" s="5" t="s">
        <v>23</v>
      </c>
      <c r="C55" s="6" t="str">
        <f t="shared" si="0"/>
        <v>7 000 руб 00 копеек</v>
      </c>
      <c r="D55" s="2">
        <v>7000</v>
      </c>
    </row>
    <row r="56" spans="1:4">
      <c r="A56" s="47"/>
      <c r="B56" s="5" t="s">
        <v>24</v>
      </c>
      <c r="C56" s="6" t="str">
        <f t="shared" si="0"/>
        <v>7 000 руб 00 копеек</v>
      </c>
      <c r="D56" s="2">
        <v>7000</v>
      </c>
    </row>
    <row r="57" spans="1:4">
      <c r="A57" s="47"/>
      <c r="B57" s="5" t="s">
        <v>20</v>
      </c>
      <c r="C57" s="6" t="str">
        <f t="shared" ref="C57:C60" si="6">SUBSTITUTE(TEXT(D57,"# ##0\ руб ,00\ копеек"),",",)</f>
        <v>7 000 руб 00 копеек</v>
      </c>
      <c r="D57" s="2">
        <v>7000</v>
      </c>
    </row>
    <row r="58" spans="1:4">
      <c r="A58" s="47"/>
      <c r="B58" s="5" t="s">
        <v>132</v>
      </c>
      <c r="C58" s="6" t="str">
        <f t="shared" si="6"/>
        <v>7 000 руб 00 копеек</v>
      </c>
      <c r="D58" s="2">
        <v>7000</v>
      </c>
    </row>
    <row r="59" spans="1:4">
      <c r="A59" s="47"/>
      <c r="B59" s="5" t="s">
        <v>148</v>
      </c>
      <c r="C59" s="6" t="str">
        <f t="shared" si="6"/>
        <v>14 000 руб 00 копеек</v>
      </c>
      <c r="D59" s="30">
        <v>14000</v>
      </c>
    </row>
    <row r="60" spans="1:4">
      <c r="A60" s="47"/>
      <c r="B60" s="5" t="s">
        <v>150</v>
      </c>
      <c r="C60" s="6" t="str">
        <f t="shared" si="6"/>
        <v>14 000 руб 00 копеек</v>
      </c>
      <c r="D60" s="30">
        <v>14000</v>
      </c>
    </row>
    <row r="61" spans="1:4">
      <c r="A61" s="48"/>
      <c r="B61" s="5" t="s">
        <v>188</v>
      </c>
      <c r="C61" s="6" t="str">
        <f t="shared" si="0"/>
        <v>14 000 руб 00 копеек</v>
      </c>
      <c r="D61" s="30">
        <v>14000</v>
      </c>
    </row>
    <row r="62" spans="1:4" ht="191.25" customHeight="1">
      <c r="A62" s="10" t="s">
        <v>10</v>
      </c>
      <c r="B62" s="36" t="s">
        <v>12</v>
      </c>
      <c r="C62" s="37"/>
    </row>
  </sheetData>
  <mergeCells count="13">
    <mergeCell ref="B62:C62"/>
    <mergeCell ref="A3:C3"/>
    <mergeCell ref="A4:C4"/>
    <mergeCell ref="A5:C5"/>
    <mergeCell ref="B12:C12"/>
    <mergeCell ref="B13:C13"/>
    <mergeCell ref="B11:C11"/>
    <mergeCell ref="B10:C10"/>
    <mergeCell ref="B9:C9"/>
    <mergeCell ref="B8:C8"/>
    <mergeCell ref="B7:C7"/>
    <mergeCell ref="A14:A36"/>
    <mergeCell ref="A37:A61"/>
  </mergeCells>
  <pageMargins left="0.98425196850393704" right="0.39370078740157483" top="0.78740157480314965" bottom="0.78740157480314965" header="0.31496062992125984" footer="0.31496062992125984"/>
  <pageSetup paperSize="9" scale="54"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21</vt:i4>
      </vt:variant>
      <vt:variant>
        <vt:lpstr>Именованные диапазоны</vt:lpstr>
      </vt:variant>
      <vt:variant>
        <vt:i4>21</vt:i4>
      </vt:variant>
    </vt:vector>
  </HeadingPairs>
  <TitlesOfParts>
    <vt:vector size="42" baseType="lpstr">
      <vt:lpstr>2.Ребенок должен жить в семье</vt:lpstr>
      <vt:lpstr>3.ГО и ЧС</vt:lpstr>
      <vt:lpstr>4.Культура</vt:lpstr>
      <vt:lpstr>5.Управ. муниц.соб. и зем.рес</vt:lpstr>
      <vt:lpstr>6.Образование</vt:lpstr>
      <vt:lpstr>7.Соц.поддержка граждан</vt:lpstr>
      <vt:lpstr>8.Эффект.муниц.управление</vt:lpstr>
      <vt:lpstr>9.градостроит.деят.</vt:lpstr>
      <vt:lpstr>10.Управление муниц.финансами</vt:lpstr>
      <vt:lpstr>11.Физкультура</vt:lpstr>
      <vt:lpstr>12.Обеспеч.закон. и правопоряд</vt:lpstr>
      <vt:lpstr>14.Предпринимательство</vt:lpstr>
      <vt:lpstr>15.Энергосбережение</vt:lpstr>
      <vt:lpstr>16.Кадровая политика здравоохр</vt:lpstr>
      <vt:lpstr>17.Дорожно-транспортный</vt:lpstr>
      <vt:lpstr>18.Газификация</vt:lpstr>
      <vt:lpstr>20.Устойч. развитие сел.терр.</vt:lpstr>
      <vt:lpstr>21.Охрана окр.среды</vt:lpstr>
      <vt:lpstr>22.Молодые семьи</vt:lpstr>
      <vt:lpstr>26.Информатизация</vt:lpstr>
      <vt:lpstr>28.Жилье детям сиротам</vt:lpstr>
      <vt:lpstr>'10.Управление муниц.финансами'!Область_печати</vt:lpstr>
      <vt:lpstr>'11.Физкультура'!Область_печати</vt:lpstr>
      <vt:lpstr>'12.Обеспеч.закон. и правопоряд'!Область_печати</vt:lpstr>
      <vt:lpstr>'14.Предпринимательство'!Область_печати</vt:lpstr>
      <vt:lpstr>'15.Энергосбережение'!Область_печати</vt:lpstr>
      <vt:lpstr>'16.Кадровая политика здравоохр'!Область_печати</vt:lpstr>
      <vt:lpstr>'17.Дорожно-транспортный'!Область_печати</vt:lpstr>
      <vt:lpstr>'18.Газификация'!Область_печати</vt:lpstr>
      <vt:lpstr>'2.Ребенок должен жить в семье'!Область_печати</vt:lpstr>
      <vt:lpstr>'20.Устойч. развитие сел.терр.'!Область_печати</vt:lpstr>
      <vt:lpstr>'21.Охрана окр.среды'!Область_печати</vt:lpstr>
      <vt:lpstr>'22.Молодые семьи'!Область_печати</vt:lpstr>
      <vt:lpstr>'26.Информатизация'!Область_печати</vt:lpstr>
      <vt:lpstr>'28.Жилье детям сиротам'!Область_печати</vt:lpstr>
      <vt:lpstr>'3.ГО и ЧС'!Область_печати</vt:lpstr>
      <vt:lpstr>'4.Культура'!Область_печати</vt:lpstr>
      <vt:lpstr>'5.Управ. муниц.соб. и зем.рес'!Область_печати</vt:lpstr>
      <vt:lpstr>'6.Образование'!Область_печати</vt:lpstr>
      <vt:lpstr>'7.Соц.поддержка граждан'!Область_печати</vt:lpstr>
      <vt:lpstr>'8.Эффект.муниц.управление'!Область_печати</vt:lpstr>
      <vt:lpstr>'9.градостроит.деят.'!Область_печати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2021-11-16T04:53:44Z</dcterms:modified>
</cp:coreProperties>
</file>